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ocurement\HotDocs 11 HD Documents\019_Bid and RFP Documents\019_0136 Chain Link\"/>
    </mc:Choice>
  </mc:AlternateContent>
  <bookViews>
    <workbookView xWindow="0" yWindow="0" windowWidth="21600" windowHeight="9000"/>
  </bookViews>
  <sheets>
    <sheet name="Parts" sheetId="2" r:id="rId1"/>
  </sheets>
  <calcPr calcId="162913"/>
</workbook>
</file>

<file path=xl/calcChain.xml><?xml version="1.0" encoding="utf-8"?>
<calcChain xmlns="http://schemas.openxmlformats.org/spreadsheetml/2006/main">
  <c r="AL564" i="2" l="1"/>
  <c r="AK564" i="2"/>
  <c r="AJ564" i="2"/>
  <c r="AL559" i="2"/>
  <c r="AK559" i="2"/>
  <c r="AJ559" i="2"/>
  <c r="AL554" i="2"/>
  <c r="AK554" i="2"/>
  <c r="AJ554" i="2"/>
  <c r="AL549" i="2"/>
  <c r="AK549" i="2"/>
  <c r="AJ549" i="2"/>
  <c r="P538" i="2" l="1"/>
  <c r="P537" i="2"/>
  <c r="P536" i="2"/>
  <c r="P535" i="2"/>
  <c r="P534" i="2"/>
  <c r="P533" i="2"/>
  <c r="P532" i="2"/>
  <c r="P531" i="2"/>
  <c r="P530" i="2"/>
  <c r="P529" i="2"/>
  <c r="P528" i="2"/>
  <c r="P527" i="2"/>
  <c r="P523" i="2"/>
  <c r="P522" i="2"/>
  <c r="P521" i="2"/>
  <c r="P520" i="2"/>
  <c r="P511" i="2"/>
  <c r="P510" i="2"/>
  <c r="P509" i="2"/>
  <c r="P508" i="2"/>
  <c r="P507" i="2"/>
  <c r="P506" i="2"/>
  <c r="P502" i="2"/>
  <c r="P501" i="2"/>
  <c r="P500" i="2"/>
  <c r="P496" i="2"/>
  <c r="P485" i="2"/>
  <c r="P484" i="2"/>
  <c r="P483" i="2"/>
  <c r="P482" i="2"/>
  <c r="P481" i="2"/>
  <c r="P480" i="2"/>
  <c r="P479" i="2"/>
  <c r="P478" i="2"/>
  <c r="P474" i="2"/>
  <c r="P473" i="2"/>
  <c r="P472" i="2"/>
  <c r="P471" i="2"/>
  <c r="P460" i="2"/>
  <c r="P459" i="2"/>
  <c r="P455" i="2"/>
  <c r="P454" i="2"/>
  <c r="P453" i="2"/>
  <c r="P452" i="2"/>
  <c r="P448" i="2"/>
  <c r="P447" i="2"/>
  <c r="P443" i="2"/>
  <c r="P442" i="2"/>
  <c r="P441" i="2"/>
  <c r="P440" i="2"/>
  <c r="P439" i="2"/>
  <c r="P438" i="2"/>
  <c r="P437" i="2"/>
  <c r="P436" i="2"/>
  <c r="P429" i="2"/>
  <c r="P428" i="2"/>
  <c r="P427" i="2"/>
  <c r="P426" i="2"/>
  <c r="P421" i="2"/>
  <c r="P420" i="2"/>
  <c r="P419" i="2"/>
  <c r="P418" i="2"/>
  <c r="P417" i="2"/>
  <c r="P416" i="2"/>
  <c r="P415" i="2"/>
  <c r="P414" i="2"/>
  <c r="P407" i="2"/>
  <c r="P406" i="2"/>
  <c r="P405" i="2"/>
  <c r="P404" i="2"/>
  <c r="P398" i="2"/>
  <c r="P397" i="2"/>
  <c r="P393" i="2"/>
  <c r="P392" i="2"/>
  <c r="P388" i="2"/>
  <c r="P387" i="2"/>
  <c r="P379" i="2"/>
  <c r="P378" i="2"/>
  <c r="P374" i="2"/>
  <c r="P373" i="2"/>
  <c r="P372" i="2"/>
  <c r="P371" i="2"/>
  <c r="P367" i="2"/>
  <c r="P366" i="2"/>
  <c r="P365" i="2"/>
  <c r="P364" i="2"/>
  <c r="P363" i="2"/>
  <c r="P362" i="2"/>
  <c r="P361" i="2"/>
  <c r="P360" i="2"/>
  <c r="P356" i="2"/>
  <c r="P355" i="2"/>
  <c r="P354" i="2"/>
  <c r="P350" i="2"/>
  <c r="P349" i="2"/>
  <c r="P348" i="2"/>
  <c r="P347" i="2"/>
  <c r="K538" i="2" l="1"/>
  <c r="K537" i="2"/>
  <c r="K536" i="2"/>
  <c r="K535" i="2"/>
  <c r="K534" i="2"/>
  <c r="K533" i="2"/>
  <c r="K532" i="2"/>
  <c r="K531" i="2"/>
  <c r="K529" i="2"/>
  <c r="K527" i="2"/>
  <c r="K523" i="2"/>
  <c r="K522" i="2"/>
  <c r="K521" i="2"/>
  <c r="K520" i="2"/>
  <c r="K511" i="2"/>
  <c r="K510" i="2"/>
  <c r="K509" i="2"/>
  <c r="K508" i="2"/>
  <c r="K507" i="2"/>
  <c r="K506" i="2"/>
  <c r="K502" i="2"/>
  <c r="K501" i="2"/>
  <c r="K500" i="2"/>
  <c r="K499" i="2"/>
  <c r="K498" i="2"/>
  <c r="K497" i="2"/>
  <c r="K496" i="2"/>
  <c r="K474" i="2"/>
  <c r="K473" i="2"/>
  <c r="K472" i="2"/>
  <c r="K471" i="2"/>
  <c r="K460" i="2"/>
  <c r="K459" i="2"/>
  <c r="K455" i="2"/>
  <c r="K454" i="2"/>
  <c r="K453" i="2"/>
  <c r="K452" i="2"/>
  <c r="K448" i="2"/>
  <c r="K447" i="2"/>
  <c r="K443" i="2"/>
  <c r="K442" i="2"/>
  <c r="K441" i="2"/>
  <c r="K440" i="2"/>
  <c r="K439" i="2"/>
  <c r="K438" i="2"/>
  <c r="K437" i="2"/>
  <c r="K436" i="2"/>
  <c r="K379" i="2"/>
  <c r="K378" i="2"/>
  <c r="K374" i="2"/>
  <c r="K373" i="2"/>
  <c r="K372" i="2"/>
  <c r="K371" i="2"/>
  <c r="K367" i="2"/>
  <c r="K366" i="2"/>
  <c r="K365" i="2"/>
  <c r="K364" i="2"/>
  <c r="K363" i="2"/>
  <c r="K362" i="2"/>
  <c r="K361" i="2"/>
  <c r="K360" i="2"/>
  <c r="F538" i="2" l="1"/>
  <c r="F537" i="2"/>
  <c r="F536" i="2"/>
  <c r="F535" i="2"/>
  <c r="F534" i="2"/>
  <c r="F533" i="2"/>
  <c r="F532" i="2"/>
  <c r="F531" i="2"/>
  <c r="F530" i="2"/>
  <c r="F529" i="2"/>
  <c r="F528" i="2"/>
  <c r="F527" i="2"/>
  <c r="F523" i="2"/>
  <c r="F522" i="2"/>
  <c r="F521" i="2"/>
  <c r="F520" i="2"/>
  <c r="F511" i="2"/>
  <c r="F510" i="2"/>
  <c r="F509" i="2"/>
  <c r="F508" i="2"/>
  <c r="F507" i="2"/>
  <c r="F506" i="2"/>
  <c r="F502" i="2"/>
  <c r="F501" i="2"/>
  <c r="F500" i="2"/>
  <c r="F499" i="2"/>
  <c r="F498" i="2"/>
  <c r="F497" i="2"/>
  <c r="F496" i="2"/>
  <c r="AO334" i="2" l="1"/>
  <c r="AN334" i="2"/>
  <c r="AM334" i="2"/>
  <c r="AO333" i="2"/>
  <c r="AN333" i="2"/>
  <c r="AM333" i="2"/>
  <c r="AO332" i="2"/>
  <c r="AN332" i="2"/>
  <c r="AM332" i="2"/>
  <c r="AO331" i="2"/>
  <c r="AN331" i="2"/>
  <c r="AM331" i="2"/>
  <c r="AO330" i="2"/>
  <c r="AN330" i="2"/>
  <c r="AM330" i="2"/>
  <c r="K298" i="2" l="1"/>
  <c r="J298" i="2"/>
  <c r="I298" i="2"/>
  <c r="H298" i="2"/>
  <c r="G298" i="2"/>
  <c r="F298" i="2"/>
  <c r="K297" i="2"/>
  <c r="J297" i="2"/>
  <c r="I297" i="2"/>
  <c r="H297" i="2"/>
  <c r="G297" i="2"/>
  <c r="F297" i="2"/>
  <c r="K296" i="2"/>
  <c r="J296" i="2"/>
  <c r="I296" i="2"/>
  <c r="H296" i="2"/>
  <c r="G296" i="2"/>
  <c r="F296" i="2"/>
  <c r="K295" i="2"/>
  <c r="J295" i="2"/>
  <c r="I295" i="2"/>
  <c r="H295" i="2"/>
  <c r="G295" i="2"/>
  <c r="F295" i="2"/>
  <c r="K294" i="2"/>
  <c r="J294" i="2"/>
  <c r="I294" i="2"/>
  <c r="H294" i="2"/>
  <c r="G294" i="2"/>
  <c r="F294" i="2"/>
  <c r="K276" i="2" l="1"/>
  <c r="K275" i="2"/>
  <c r="K274" i="2"/>
  <c r="K273" i="2"/>
  <c r="K272" i="2"/>
  <c r="K271" i="2"/>
  <c r="K270" i="2"/>
  <c r="K269" i="2"/>
  <c r="K268" i="2"/>
  <c r="K265" i="2"/>
  <c r="K264" i="2"/>
  <c r="K263" i="2"/>
  <c r="K262" i="2"/>
  <c r="K261" i="2"/>
  <c r="K260" i="2"/>
  <c r="K259" i="2"/>
  <c r="K258" i="2"/>
  <c r="K253" i="2"/>
  <c r="K252" i="2"/>
  <c r="K245" i="2"/>
  <c r="K244" i="2"/>
  <c r="K243" i="2"/>
  <c r="K242" i="2"/>
  <c r="K241" i="2"/>
  <c r="K240" i="2"/>
  <c r="K236" i="2"/>
  <c r="K235" i="2"/>
  <c r="K234" i="2"/>
  <c r="K233" i="2"/>
  <c r="K232" i="2"/>
  <c r="K231" i="2"/>
  <c r="K226" i="2"/>
  <c r="K225" i="2"/>
  <c r="K223" i="2"/>
  <c r="K222" i="2"/>
  <c r="K221" i="2"/>
  <c r="K220" i="2"/>
  <c r="K219" i="2"/>
  <c r="K211" i="2"/>
  <c r="K210" i="2"/>
  <c r="K209" i="2"/>
  <c r="K208" i="2"/>
  <c r="K207" i="2"/>
  <c r="K206" i="2"/>
  <c r="K205" i="2"/>
  <c r="K201" i="2"/>
  <c r="K200" i="2"/>
  <c r="K199" i="2"/>
  <c r="K198" i="2"/>
  <c r="K197" i="2"/>
  <c r="K196" i="2"/>
  <c r="K195" i="2"/>
  <c r="K194" i="2"/>
  <c r="K193" i="2"/>
  <c r="K192" i="2"/>
  <c r="K186" i="2"/>
  <c r="K185" i="2"/>
  <c r="K184" i="2"/>
  <c r="K183" i="2"/>
  <c r="K182" i="2"/>
  <c r="K174" i="2"/>
  <c r="K173" i="2"/>
  <c r="K172" i="2"/>
  <c r="K171" i="2"/>
  <c r="K170" i="2"/>
  <c r="K169" i="2"/>
  <c r="K168" i="2"/>
  <c r="K167" i="2"/>
  <c r="K163" i="2"/>
  <c r="K162" i="2"/>
  <c r="K161" i="2"/>
  <c r="K160" i="2"/>
  <c r="K159" i="2"/>
  <c r="K158" i="2"/>
  <c r="K157" i="2"/>
  <c r="K156" i="2"/>
  <c r="K151" i="2"/>
  <c r="K150" i="2"/>
  <c r="K149" i="2"/>
  <c r="K148" i="2"/>
  <c r="K147" i="2"/>
  <c r="K146" i="2"/>
  <c r="K145" i="2"/>
  <c r="K144" i="2"/>
  <c r="K135" i="2"/>
  <c r="K134" i="2"/>
  <c r="K133" i="2"/>
  <c r="K132" i="2"/>
  <c r="K131" i="2"/>
  <c r="K130" i="2"/>
  <c r="K129" i="2"/>
  <c r="K128" i="2"/>
  <c r="K127" i="2"/>
  <c r="K126" i="2"/>
  <c r="K125" i="2"/>
  <c r="K124" i="2"/>
  <c r="K123" i="2"/>
  <c r="K122" i="2"/>
  <c r="K121" i="2"/>
  <c r="K120" i="2"/>
  <c r="K119" i="2"/>
  <c r="K118" i="2"/>
  <c r="K117" i="2"/>
  <c r="K110" i="2"/>
  <c r="K107" i="2"/>
  <c r="K106" i="2"/>
  <c r="K105" i="2"/>
  <c r="K104" i="2"/>
  <c r="K99" i="2"/>
  <c r="K98" i="2"/>
  <c r="K94" i="2"/>
  <c r="K93" i="2"/>
  <c r="K92" i="2"/>
  <c r="K91" i="2"/>
  <c r="K90" i="2"/>
  <c r="K89" i="2"/>
  <c r="K85" i="2"/>
  <c r="K84" i="2"/>
  <c r="K82" i="2"/>
  <c r="K81" i="2"/>
  <c r="K80" i="2"/>
  <c r="K79" i="2"/>
  <c r="K78" i="2"/>
  <c r="K70" i="2"/>
  <c r="K69" i="2"/>
  <c r="K68" i="2"/>
  <c r="K67" i="2"/>
  <c r="K66" i="2"/>
  <c r="K65" i="2"/>
  <c r="K64" i="2"/>
  <c r="K60" i="2"/>
  <c r="K59" i="2"/>
  <c r="K58" i="2"/>
  <c r="K57" i="2"/>
  <c r="K56" i="2"/>
  <c r="K55" i="2"/>
  <c r="K54" i="2"/>
  <c r="K53" i="2"/>
  <c r="K52" i="2"/>
  <c r="K51" i="2"/>
  <c r="K47" i="2"/>
  <c r="K46" i="2"/>
  <c r="K45" i="2"/>
  <c r="K44" i="2"/>
  <c r="K43" i="2"/>
  <c r="K36" i="2"/>
  <c r="K35" i="2"/>
  <c r="K34" i="2"/>
  <c r="K33" i="2"/>
  <c r="K32" i="2"/>
  <c r="K31" i="2"/>
  <c r="K30" i="2"/>
  <c r="K29" i="2"/>
  <c r="K25" i="2"/>
  <c r="K24" i="2"/>
  <c r="K23" i="2"/>
  <c r="K22" i="2"/>
  <c r="K21" i="2"/>
  <c r="K20" i="2"/>
  <c r="K19" i="2"/>
  <c r="K18" i="2"/>
  <c r="K14" i="2"/>
  <c r="K13" i="2"/>
  <c r="K12" i="2"/>
  <c r="K11" i="2"/>
  <c r="K10" i="2"/>
  <c r="K9" i="2"/>
  <c r="K8" i="2"/>
  <c r="K7" i="2"/>
  <c r="G163" i="2" l="1"/>
  <c r="F163" i="2"/>
  <c r="G162" i="2"/>
  <c r="F162" i="2"/>
  <c r="G161" i="2"/>
  <c r="F161" i="2"/>
  <c r="G160" i="2"/>
  <c r="F160" i="2"/>
  <c r="G159" i="2"/>
  <c r="F159" i="2"/>
  <c r="G158" i="2"/>
  <c r="F158" i="2"/>
  <c r="G157" i="2"/>
  <c r="F157" i="2"/>
  <c r="G156" i="2"/>
  <c r="F156" i="2"/>
</calcChain>
</file>

<file path=xl/sharedStrings.xml><?xml version="1.0" encoding="utf-8"?>
<sst xmlns="http://schemas.openxmlformats.org/spreadsheetml/2006/main" count="2839" uniqueCount="258">
  <si>
    <t xml:space="preserve">Item </t>
  </si>
  <si>
    <t xml:space="preserve">Catalog </t>
  </si>
  <si>
    <t xml:space="preserve">Unit </t>
  </si>
  <si>
    <t>Unit</t>
  </si>
  <si>
    <t>No.</t>
  </si>
  <si>
    <t>Description of Commodity and/or Services</t>
  </si>
  <si>
    <t xml:space="preserve">Drawing </t>
  </si>
  <si>
    <t>of</t>
  </si>
  <si>
    <t>Price</t>
  </si>
  <si>
    <t>Internal Use Only</t>
  </si>
  <si>
    <t>Measure</t>
  </si>
  <si>
    <t>Delivered</t>
  </si>
  <si>
    <t xml:space="preserve">5' </t>
  </si>
  <si>
    <t xml:space="preserve">6' </t>
  </si>
  <si>
    <t xml:space="preserve">7' </t>
  </si>
  <si>
    <t>8'</t>
  </si>
  <si>
    <t>ea.</t>
  </si>
  <si>
    <t>Brace Rail or Top Rail</t>
  </si>
  <si>
    <t>%</t>
  </si>
  <si>
    <t>Percentage Off Chain Link Fence Items Not Listed</t>
  </si>
  <si>
    <t>HW-906_01</t>
  </si>
  <si>
    <t>Line or Intermediate Post</t>
  </si>
  <si>
    <t xml:space="preserve">Tubular Post 7' Long (Min. O.D. 1 3/4") </t>
  </si>
  <si>
    <t>Angle Post 7' Long (2" x 2" x 1/4")</t>
  </si>
  <si>
    <t>End, Corner, Pull Posts or Braces</t>
  </si>
  <si>
    <t xml:space="preserve">Tubular Post 7' Long (Min. O.D. 2 1/2") </t>
  </si>
  <si>
    <t>Angle Post 7' Long (2 1/2" x 2 1/2" x 1/4")</t>
  </si>
  <si>
    <t>Wire Fence Band or Clip 9 Gauge</t>
  </si>
  <si>
    <t>2 Double Strand Brace Wire 9 Gauge</t>
  </si>
  <si>
    <t>Adjustable Brace Band with Hardware</t>
  </si>
  <si>
    <t>5" Black Gate Self Closing Hinge w Stainless Stl Screw</t>
  </si>
  <si>
    <t>Percentage Off Wire Fence Items Not Listed</t>
  </si>
  <si>
    <t>Item</t>
  </si>
  <si>
    <t>Catalog</t>
  </si>
  <si>
    <t>Drawing</t>
  </si>
  <si>
    <t xml:space="preserve">of </t>
  </si>
  <si>
    <t>Length</t>
  </si>
  <si>
    <t>4'-0"</t>
  </si>
  <si>
    <t>5'-0"</t>
  </si>
  <si>
    <t>4' High</t>
  </si>
  <si>
    <t>5' High</t>
  </si>
  <si>
    <t>6' High</t>
  </si>
  <si>
    <t>7' High</t>
  </si>
  <si>
    <t>8' High</t>
  </si>
  <si>
    <t>Del. Unit</t>
  </si>
  <si>
    <t>6'-0"</t>
  </si>
  <si>
    <t>20'-0"</t>
  </si>
  <si>
    <t>22'-0"</t>
  </si>
  <si>
    <t>24'-0"</t>
  </si>
  <si>
    <t>Wire Fence</t>
  </si>
  <si>
    <t xml:space="preserve">Single Wire Fence </t>
  </si>
  <si>
    <t>Double Wire Fence</t>
  </si>
  <si>
    <t xml:space="preserve"> </t>
  </si>
  <si>
    <t xml:space="preserve">Hog Ring </t>
  </si>
  <si>
    <t xml:space="preserve"> Hinges, Latches, Tension Bands, Adj. Truss Rod &amp; All Hardware</t>
  </si>
  <si>
    <t>16'-0"</t>
  </si>
  <si>
    <t>14'-0"</t>
  </si>
  <si>
    <t>12'-0"</t>
  </si>
  <si>
    <t>Fence Height</t>
  </si>
  <si>
    <t>4" Dia.</t>
  </si>
  <si>
    <t>3 1/2" Dia.</t>
  </si>
  <si>
    <t>1 5/8" Dia.</t>
  </si>
  <si>
    <t>Round Dome Post Cap</t>
  </si>
  <si>
    <t xml:space="preserve">4" Dia.  x 1 5/8" Loop Dia. </t>
  </si>
  <si>
    <t>9'</t>
  </si>
  <si>
    <t>10'</t>
  </si>
  <si>
    <t>12'</t>
  </si>
  <si>
    <t>Tension Bar  (1/4" x 3/4")</t>
  </si>
  <si>
    <t>Post Loop Cap</t>
  </si>
  <si>
    <t>45 Deg. Barb Wire Arm (Only for Posts 6 1/2' or Higher)</t>
  </si>
  <si>
    <t>3/8" Dia. Adjustable Truss Rod with Tension Device</t>
  </si>
  <si>
    <t>Misc. Parts</t>
  </si>
  <si>
    <t>Gate Hold Back Assembly With Hardware</t>
  </si>
  <si>
    <t>Top Gate Hinge</t>
  </si>
  <si>
    <t>Bottom Gate Hinge</t>
  </si>
  <si>
    <t>Black Lockable Gate Latch With Hardware</t>
  </si>
  <si>
    <t>Metal Fence Gate Latch With Hardware</t>
  </si>
  <si>
    <t>3/8" Dia. Truss Rod With Turnbuckle</t>
  </si>
  <si>
    <t>Wood Frame</t>
  </si>
  <si>
    <t>Metal Frame</t>
  </si>
  <si>
    <t>2' Radius Curved Top</t>
  </si>
  <si>
    <t>4'</t>
  </si>
  <si>
    <t>BR-2</t>
  </si>
  <si>
    <t>1 5/8" Fence Rail Expansion</t>
  </si>
  <si>
    <t>2" Fence Rail Expansion</t>
  </si>
  <si>
    <t>6 1/2" X 6 1/2" - 1/8" Thick Neoprene Pad</t>
  </si>
  <si>
    <t>2" X 1' 5" - 1/8" Thick Neoprene Pad</t>
  </si>
  <si>
    <t>6 1/2" X 6 1/2" - 3/4" Thick Base Plate</t>
  </si>
  <si>
    <t>2" X 1' 6" - 1/4" Thick Neoprene Pad</t>
  </si>
  <si>
    <t>Percentage Off Protective Fence Items Not Listed</t>
  </si>
  <si>
    <t xml:space="preserve"> Woven Wire Fabric (Knuckle Selvage)</t>
  </si>
  <si>
    <t>BR-1</t>
  </si>
  <si>
    <t>Polyvinyl Chloride (Black) - Chain Link Fence</t>
  </si>
  <si>
    <t xml:space="preserve">3 1/2" Dia.  x 1 5/8" Loop Dia. </t>
  </si>
  <si>
    <t xml:space="preserve">Post Brace Band (1/8" x 1") with Hardware </t>
  </si>
  <si>
    <t xml:space="preserve">Brace Rail End with Hardware </t>
  </si>
  <si>
    <t xml:space="preserve">Post Tension Band (1/8" x 1") with Hardware </t>
  </si>
  <si>
    <t>Post Brace Band (1/8" x 1") with Hardware</t>
  </si>
  <si>
    <t>Tie Wire</t>
  </si>
  <si>
    <t>Lock Loops for Fabric Attachment</t>
  </si>
  <si>
    <t>Metal Fence Gate Latch with Hardware</t>
  </si>
  <si>
    <t>Metal Fence Gate Post Hinge with Hardware</t>
  </si>
  <si>
    <t>Gate Drop Pin (1 7/8"Dia. x 36") with Assembly</t>
  </si>
  <si>
    <t>Fabric and Brace Rail Attachment</t>
  </si>
  <si>
    <t>Roller Assembly With Roller Guard (Top)</t>
  </si>
  <si>
    <t>Mgmt. No.</t>
  </si>
  <si>
    <t>Roller Assembly With Roller Guard (Bottom)</t>
  </si>
  <si>
    <t>Roller Assembly</t>
  </si>
  <si>
    <t>3/8" Dia. x 2" Carriage Bolt and Nut (Gates)</t>
  </si>
  <si>
    <t>3/8" Dia. x 3" Carriage Bolt and Nut (Gates)</t>
  </si>
  <si>
    <t>6" x 6" Pressure Treated Wood Post 8' Long</t>
  </si>
  <si>
    <t xml:space="preserve">1 1/2" Long Galvanized Wire Staples 9 Gauge </t>
  </si>
  <si>
    <t>Gate Drop Pin (1 7/8" Dia. x 36") with Assembly</t>
  </si>
  <si>
    <t>5/16" Dia. x 1 1/4" Carriage Bolt and Nut</t>
  </si>
  <si>
    <t xml:space="preserve">5/16" Dia. x 1 1/2" Carriage Bolt and Nut </t>
  </si>
  <si>
    <t xml:space="preserve">5/16" Dia. x 1 1/4" Carriage Bolt and Nut </t>
  </si>
  <si>
    <t>1 5/8" PVC (Black) Fence Rail Expansion</t>
  </si>
  <si>
    <t>2" PVC (Black) Fence Rail Expansion</t>
  </si>
  <si>
    <t>1 7/8" Dia.</t>
  </si>
  <si>
    <t>2 3/8" Dia.</t>
  </si>
  <si>
    <t>2 7/8" Dia.</t>
  </si>
  <si>
    <t>1 5/8" Post Dia. x 1 5/8" Loop Dia.</t>
  </si>
  <si>
    <t xml:space="preserve">2 3/8" Dia.  x 1 5/8" Loop Dia. </t>
  </si>
  <si>
    <t>1 5/8" Post Dia. x 1 7/8" Loop Dia.</t>
  </si>
  <si>
    <t xml:space="preserve">2 3/8" Dia.  x 1 7/8" Loop Dia. </t>
  </si>
  <si>
    <t>3 1/2" Dia.  x 1 7/8" Loop Dia.</t>
  </si>
  <si>
    <t>4" Dia.  x 1 7/8" Loop Dia.</t>
  </si>
  <si>
    <t>58"</t>
  </si>
  <si>
    <t>70"</t>
  </si>
  <si>
    <t>82"</t>
  </si>
  <si>
    <t>94"</t>
  </si>
  <si>
    <t>118"</t>
  </si>
  <si>
    <t>142"</t>
  </si>
  <si>
    <t xml:space="preserve">2 7/8" Dia.  x 1 5/8" Loop Dia. </t>
  </si>
  <si>
    <t>2 7/8" Dia.  x 1 7/8" Loop Dia.</t>
  </si>
  <si>
    <t>5/16 Dia. 1 1/2" Galv. Bolt and Nut</t>
  </si>
  <si>
    <t>3/8" Dia. 9 Ga. Truss Rod with Turn Buckle</t>
  </si>
  <si>
    <t>Gate Swivel Attachment with Hardware</t>
  </si>
  <si>
    <t>1 7/8" Fence Rail Expansion</t>
  </si>
  <si>
    <t>1 7/8" PVC (Black) Fence Rail Expansion</t>
  </si>
  <si>
    <t>48"</t>
  </si>
  <si>
    <t xml:space="preserve"> Posts, Hinges, Latches, Ten. Bands, Adj. Truss Rod &amp; All Hardware</t>
  </si>
  <si>
    <t>Terminal or Corner Post</t>
  </si>
  <si>
    <t>1 5/8" Dia. End Cap</t>
  </si>
  <si>
    <t>1 7/8" Dia. End Cap</t>
  </si>
  <si>
    <t>1 5/8" Dia. Combination Cap</t>
  </si>
  <si>
    <t>1 7/8" Dia. Combination Cap</t>
  </si>
  <si>
    <t>1 5/8" Dia. Sleeve Connector</t>
  </si>
  <si>
    <t>1 7/8" Dia. Sleeve Connector</t>
  </si>
  <si>
    <t xml:space="preserve">2 3/8" Dia. Post  x 1 5/8" Loop Dia. </t>
  </si>
  <si>
    <t xml:space="preserve">2 3/8" Dia. Post x 1 7/8" Loop Dia. </t>
  </si>
  <si>
    <t>1 7/8" Dia. Post x 1 5/8" Loop Dia.</t>
  </si>
  <si>
    <t>1 7/8" Dia. Post x 1 7/8" Loop Dia.</t>
  </si>
  <si>
    <t xml:space="preserve">2 7/8" Dia. Post  x 1 5/8" Loop Dia. </t>
  </si>
  <si>
    <t>2 7/8" Dia. Post x 1 7/8" Loop Dia.</t>
  </si>
  <si>
    <t xml:space="preserve">3 1/2" Dia. Post x 1 5/8" Loop Dia. </t>
  </si>
  <si>
    <t>3 1/2" Dia. Post x 1 7/8" Loop Dia.</t>
  </si>
  <si>
    <t xml:space="preserve">4" Dia. Post x 1 5/8" Loop Dia. </t>
  </si>
  <si>
    <t>4" Dia. Post x 1 7/8" Loop Dia.</t>
  </si>
  <si>
    <t xml:space="preserve"> Woven Wire Fabric (Knuckle Selvage-Interwoven)</t>
  </si>
  <si>
    <t>Protective-Bridge Fence</t>
  </si>
  <si>
    <t>WFG-1</t>
  </si>
  <si>
    <t xml:space="preserve">2 7/8" Dia. </t>
  </si>
  <si>
    <t>2 5/8" Dia.</t>
  </si>
  <si>
    <t>2" X 2" - 9 Gauge  Chain Link Fence</t>
  </si>
  <si>
    <t>2" X 2" - 9 Gauge Chain Link Fence</t>
  </si>
  <si>
    <t>Galvanized Chain Link Fence</t>
  </si>
  <si>
    <t>2" X 2" - 9 Gauge Steel , 50Ft Roll</t>
  </si>
  <si>
    <t>6 1/2" x 6 1/2" Connection  Base Plate</t>
  </si>
  <si>
    <t>2 7/8" Dia. Galvanized Fence Post Connection Base Plate</t>
  </si>
  <si>
    <t xml:space="preserve">2 7/8" Dia. Galvanized Fence Post </t>
  </si>
  <si>
    <t>8" x 8" Connection  Base Plate</t>
  </si>
  <si>
    <t>9" x 9" Connection  Base Plate</t>
  </si>
  <si>
    <t>2" X 2" - 9 Gauge Galvanized Chain Link Fence</t>
  </si>
  <si>
    <t>2 7/8" Dia.  Fence Post</t>
  </si>
  <si>
    <t xml:space="preserve"> Hinges, Latches, Ten. Bands, Adj. Truss Rod &amp; All Hardware</t>
  </si>
  <si>
    <t xml:space="preserve">  Hinges, Latches, Ten. Bands, Adj. Truss Rod &amp; All Hardware</t>
  </si>
  <si>
    <t>4' (1 7/8" Dia.)</t>
  </si>
  <si>
    <t>5' (1 7/8"" Dia.)</t>
  </si>
  <si>
    <t xml:space="preserve">6' (2 3/8" Dia.) </t>
  </si>
  <si>
    <t xml:space="preserve">7' (2 3/8" Dia.) </t>
  </si>
  <si>
    <t>8' (2 7/8" Dia.)</t>
  </si>
  <si>
    <t>9' (2 7/8" Dia.)</t>
  </si>
  <si>
    <t>10' (3 1/2" Dia.)</t>
  </si>
  <si>
    <t>12' (4" Dia.)</t>
  </si>
  <si>
    <t>Terminal, Brace or Corner Post</t>
  </si>
  <si>
    <t xml:space="preserve">4' (2 3/8" Dia.) </t>
  </si>
  <si>
    <t xml:space="preserve">5' (2 3/8" Dia.) </t>
  </si>
  <si>
    <t xml:space="preserve">6' (2 7/8"" Dia.) </t>
  </si>
  <si>
    <t>7' (2 7/8" Dia.)</t>
  </si>
  <si>
    <t>8' (3 1/2" Dia.)</t>
  </si>
  <si>
    <t>9' (3 1/2" Dia.)</t>
  </si>
  <si>
    <t>10' (4" Dia.)</t>
  </si>
  <si>
    <t>Galvanized Barbed Wire</t>
  </si>
  <si>
    <t>Galvanized Brace Rail or Top Rail</t>
  </si>
  <si>
    <t>Galvanized Tension Bar  (1/4" x 3/4")</t>
  </si>
  <si>
    <t>Protective-Bridge Fence Galvanized</t>
  </si>
  <si>
    <t>Misc. Galvanized Parts</t>
  </si>
  <si>
    <t xml:space="preserve">Quadruple Ribbed Tee Post 7' Long </t>
  </si>
  <si>
    <t xml:space="preserve">Channel or "U" Post 7' Long </t>
  </si>
  <si>
    <t xml:space="preserve">Standard Tee Post 7' Long </t>
  </si>
  <si>
    <t xml:space="preserve">2" Dia. Standard Pipe 7' Long </t>
  </si>
  <si>
    <t xml:space="preserve">2 1/2" Dia. Standard Pipe 7' Long </t>
  </si>
  <si>
    <t xml:space="preserve">3" Dia. Standard Pipe 7' Long </t>
  </si>
  <si>
    <t xml:space="preserve">3 1/2" Dia. Standard Pipe 7' Long   </t>
  </si>
  <si>
    <t>Galvanized Fence Post Cap</t>
  </si>
  <si>
    <t>Galvanized Hardware</t>
  </si>
  <si>
    <t>Galvanized Single Chain Link Fence Gate                     (1 7/8" Dia. Frame)</t>
  </si>
  <si>
    <t>Galvanized Double Chain Link Fence Gate                    (1 7/8" Dia. Frame)</t>
  </si>
  <si>
    <t>Pick-up</t>
  </si>
  <si>
    <t>Black Polyvinyl Chloride (PVC) - Chain Link Fence</t>
  </si>
  <si>
    <t>Black Polyvinyl Chloride (PVC) Double Chain Link Fence Gate (1 7/8" Dia. Frame)</t>
  </si>
  <si>
    <t>Black Polyvinyl Chloride (PVC) Single Chain Link Fence Gate (1 7/8" Dia. Frame)</t>
  </si>
  <si>
    <t>Black Polyvinyl Chloride (PVC)  Protective-Bridge Fence</t>
  </si>
  <si>
    <t>Black Polyvinyl Chloride (PVC) Protective-Bridge Fence</t>
  </si>
  <si>
    <t>1 5/8" Dia. Rail (10')</t>
  </si>
  <si>
    <t>1 7/8" Dia. Rail (10')</t>
  </si>
  <si>
    <t>roll</t>
  </si>
  <si>
    <t>4' x 50'</t>
  </si>
  <si>
    <t>5' x 50'</t>
  </si>
  <si>
    <t>6' x 50'</t>
  </si>
  <si>
    <t>7' x 50'</t>
  </si>
  <si>
    <t>8' x 50'</t>
  </si>
  <si>
    <t>9' x 50'</t>
  </si>
  <si>
    <t>10' x 50'</t>
  </si>
  <si>
    <t>12' x 50'</t>
  </si>
  <si>
    <t>2' Radius Curved Top x 50'</t>
  </si>
  <si>
    <t>Woven Wire Fence 9 Gauge (3'-11" High) x 50'</t>
  </si>
  <si>
    <t>Tension Wire (7 Gauge) x 50'</t>
  </si>
  <si>
    <t xml:space="preserve"> 12  Gauge. Three Strand, 4 Point Barbs Spaced 5" x 50'</t>
  </si>
  <si>
    <t>CLF-1</t>
  </si>
  <si>
    <t>CLF-2</t>
  </si>
  <si>
    <t>CLF-3</t>
  </si>
  <si>
    <t>BR-3</t>
  </si>
  <si>
    <t xml:space="preserve">Black Polyvinyl Chloride (PVC) Cantilevered Sliding Gate (4" Dia. Frame) </t>
  </si>
  <si>
    <t>Galvanized Cantilevered Sliding Gate                           (4" Dia. Frame)</t>
  </si>
  <si>
    <t>1' - 250'</t>
  </si>
  <si>
    <t>251' - 500'</t>
  </si>
  <si>
    <t>501' - 1000'</t>
  </si>
  <si>
    <t>1001 - &amp; over</t>
  </si>
  <si>
    <t>l.f.</t>
  </si>
  <si>
    <t xml:space="preserve">New Razor Wire                                                 </t>
  </si>
  <si>
    <t xml:space="preserve">Single Coil Type Razor Ribbon will be of the Single coil, 24” diameter coil, wire-reinforced concertina type, fabricated from at least .025” thick Stainless Steel strip material and Stainless Steel core wire, pairs of loops alternately clipped together.  Loop spacing of 16" apart.  Clusters of four needle sharp barbs located 4" on center along the spiral turns.  </t>
  </si>
  <si>
    <t xml:space="preserve">Double Coil Type Razor Ribbon will be of the double coil, 24” diameter inner coil, 30” diameter outer coil, wire-reinforced concertina type, fabricated from at least .025” thick Stainless Steel strip material and Stainless Steel core wire, pairs of loops alternately clipped together. Loop spacing of 16” apart. Clusters of four needle Sharp barbs located 4” on center along the spiral turns. 
</t>
  </si>
  <si>
    <t>BLPLC4020</t>
  </si>
  <si>
    <t>1</t>
  </si>
  <si>
    <t>Atlas Fence Parts</t>
  </si>
  <si>
    <t>Parts</t>
  </si>
  <si>
    <t>Cornerstone</t>
  </si>
  <si>
    <t xml:space="preserve">No Bid </t>
  </si>
  <si>
    <t>Frankson</t>
  </si>
  <si>
    <t>Select</t>
  </si>
  <si>
    <t>Guildford</t>
  </si>
  <si>
    <t xml:space="preserve">Total </t>
  </si>
  <si>
    <t>No Bid</t>
  </si>
  <si>
    <t>Atlas</t>
  </si>
  <si>
    <t xml:space="preserve">Atlas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</si>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</sst>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46">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sz val="10"/>
      <color rgb="FF000000"/>
      <name val="Times New Roman"/>
      <family val="1"/>
    </font>
    <font>
      <sz val="10"/>
      <name val="Times New Roman"/>
      <family val="1"/>
      <charset val="204"/>
    </font>
    <font>
      <sz val="10"/>
      <color indexed="8"/>
      <name val="Arial"/>
      <family val="2"/>
    </font>
    <font>
      <sz val="11"/>
      <name val="Calibri"/>
      <family val="2"/>
      <scheme val="minor"/>
    </font>
    <font>
      <sz val="11"/>
      <color rgb="FF000000"/>
      <name val="Calibri"/>
      <family val="2"/>
      <scheme val="minor"/>
    </font>
    <font>
      <sz val="11"/>
      <color indexed="8"/>
      <name val="Calibri"/>
      <family val="2"/>
      <scheme val="minor"/>
    </font>
    <font>
      <b/>
      <sz val="11"/>
      <name val="Calibri"/>
      <family val="2"/>
      <scheme val="minor"/>
    </font>
    <font>
      <b/>
      <sz val="11"/>
      <color rgb="FF000000"/>
      <name val="Calibri"/>
      <family val="2"/>
    </font>
    <font>
      <sz val="8"/>
      <color rgb="FF000000"/>
      <name val="Arial"/>
      <family val="2"/>
    </font>
    <font>
      <b/>
      <sz val="9"/>
      <color theme="1"/>
      <name val="Calibri"/>
      <family val="2"/>
      <scheme val="minor"/>
    </font>
    <font>
      <sz val="9"/>
      <color theme="1"/>
      <name val="Calibri"/>
      <family val="2"/>
      <scheme val="minor"/>
    </font>
    <font>
      <sz val="8"/>
      <color theme="1"/>
      <name val="Arial"/>
      <family val="2"/>
    </font>
    <font>
      <sz val="9"/>
      <color theme="1"/>
      <name val="Arial"/>
      <family val="2"/>
    </font>
    <font>
      <b/>
      <sz val="11"/>
      <color theme="1"/>
      <name val="Roboto Black"/>
    </font>
    <font>
      <b/>
      <sz val="11"/>
      <name val="Roboto Black"/>
    </font>
    <font>
      <sz val="11"/>
      <color theme="1"/>
      <name val="Roboto Black"/>
    </font>
    <font>
      <sz val="11"/>
      <color theme="1"/>
      <name val="Arial"/>
      <family val="2"/>
    </font>
    <font>
      <b/>
      <sz val="11"/>
      <color rgb="FFFF0000"/>
      <name val="Calibri"/>
      <family val="2"/>
    </font>
    <font>
      <sz val="10"/>
      <color rgb="FF000000"/>
      <name val="Calibri"/>
      <family val="2"/>
      <scheme val="minor"/>
    </font>
    <font>
      <sz val="10"/>
      <color theme="1"/>
      <name val="Calibri"/>
      <family val="2"/>
      <scheme val="minor"/>
    </font>
    <font>
      <sz val="11"/>
      <color rgb="FF000000"/>
      <name val="Arial"/>
      <family val="2"/>
    </font>
    <font>
      <b/>
      <sz val="11"/>
      <color rgb="FF000000"/>
      <name val="Calibri"/>
      <family val="2"/>
      <scheme val="minor"/>
    </font>
    <font>
      <sz val="12"/>
      <color theme="1"/>
      <name val="Calibri"/>
      <family val="2"/>
      <scheme val="minor"/>
    </font>
    <font>
      <sz val="12"/>
      <name val="Calibri"/>
      <family val="2"/>
      <scheme val="minor"/>
    </font>
    <font>
      <sz val="10"/>
      <name val="Calibri"/>
      <family val="2"/>
      <scheme val="minor"/>
    </font>
  </fonts>
  <fills count="4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79998168889431442"/>
        <bgColor rgb="FFFFFFFF"/>
      </patternFill>
    </fill>
    <fill>
      <patternFill patternType="solid">
        <fgColor theme="2"/>
        <bgColor indexed="64"/>
      </patternFill>
    </fill>
    <fill>
      <patternFill patternType="solid">
        <fgColor rgb="FFFFFFCC"/>
        <bgColor indexed="64"/>
      </patternFill>
    </fill>
  </fills>
  <borders count="184">
    <border>
      <left/>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top style="medium">
        <color indexed="64"/>
      </top>
      <bottom style="thin">
        <color rgb="FF231F20"/>
      </bottom>
      <diagonal/>
    </border>
    <border>
      <left style="thin">
        <color rgb="FF231F20"/>
      </left>
      <right/>
      <top style="thin">
        <color rgb="FF231F20"/>
      </top>
      <bottom style="medium">
        <color indexed="64"/>
      </bottom>
      <diagonal/>
    </border>
    <border>
      <left style="thin">
        <color indexed="64"/>
      </left>
      <right/>
      <top/>
      <bottom style="medium">
        <color indexed="64"/>
      </bottom>
      <diagonal/>
    </border>
    <border>
      <left style="thin">
        <color rgb="FF231F20"/>
      </left>
      <right style="thin">
        <color rgb="FF231F20"/>
      </right>
      <top style="medium">
        <color indexed="64"/>
      </top>
      <bottom style="thin">
        <color rgb="FF231F20"/>
      </bottom>
      <diagonal/>
    </border>
    <border>
      <left style="thin">
        <color rgb="FF231F20"/>
      </left>
      <right style="medium">
        <color indexed="64"/>
      </right>
      <top style="medium">
        <color indexed="64"/>
      </top>
      <bottom style="thin">
        <color rgb="FF231F20"/>
      </bottom>
      <diagonal/>
    </border>
    <border>
      <left style="thin">
        <color rgb="FF231F20"/>
      </left>
      <right style="medium">
        <color indexed="64"/>
      </right>
      <top style="thin">
        <color rgb="FF231F20"/>
      </top>
      <bottom style="thin">
        <color rgb="FF231F20"/>
      </bottom>
      <diagonal/>
    </border>
    <border>
      <left style="thin">
        <color rgb="FF231F20"/>
      </left>
      <right style="thin">
        <color rgb="FF231F20"/>
      </right>
      <top style="thin">
        <color rgb="FF231F20"/>
      </top>
      <bottom style="medium">
        <color indexed="64"/>
      </bottom>
      <diagonal/>
    </border>
    <border>
      <left style="thin">
        <color rgb="FF231F20"/>
      </left>
      <right style="medium">
        <color indexed="64"/>
      </right>
      <top style="thin">
        <color rgb="FF231F20"/>
      </top>
      <bottom style="medium">
        <color indexed="64"/>
      </bottom>
      <diagonal/>
    </border>
    <border>
      <left style="medium">
        <color indexed="64"/>
      </left>
      <right style="thin">
        <color rgb="FF231F20"/>
      </right>
      <top style="medium">
        <color indexed="64"/>
      </top>
      <bottom style="thin">
        <color rgb="FF231F20"/>
      </bottom>
      <diagonal/>
    </border>
    <border>
      <left style="medium">
        <color indexed="64"/>
      </left>
      <right style="thin">
        <color rgb="FF231F20"/>
      </right>
      <top style="thin">
        <color rgb="FF231F20"/>
      </top>
      <bottom style="thin">
        <color rgb="FF231F20"/>
      </bottom>
      <diagonal/>
    </border>
    <border>
      <left style="medium">
        <color indexed="64"/>
      </left>
      <right style="thin">
        <color rgb="FF231F20"/>
      </right>
      <top style="thin">
        <color rgb="FF231F20"/>
      </top>
      <bottom style="medium">
        <color indexed="64"/>
      </bottom>
      <diagonal/>
    </border>
    <border>
      <left style="medium">
        <color indexed="64"/>
      </left>
      <right style="thin">
        <color indexed="22"/>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right/>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style="thin">
        <color rgb="FF000000"/>
      </left>
      <right style="medium">
        <color rgb="FF000000"/>
      </right>
      <top style="thin">
        <color rgb="FF000000"/>
      </top>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right/>
      <top style="medium">
        <color rgb="FF000000"/>
      </top>
      <bottom/>
      <diagonal/>
    </border>
    <border>
      <left style="thin">
        <color rgb="FF000000"/>
      </left>
      <right/>
      <top style="thin">
        <color rgb="FF000000"/>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rgb="FF231F20"/>
      </bottom>
      <diagonal/>
    </border>
    <border>
      <left style="medium">
        <color indexed="64"/>
      </left>
      <right/>
      <top style="thin">
        <color rgb="FF231F20"/>
      </top>
      <bottom style="thin">
        <color rgb="FF231F20"/>
      </bottom>
      <diagonal/>
    </border>
    <border>
      <left style="medium">
        <color indexed="64"/>
      </left>
      <right/>
      <top style="thin">
        <color rgb="FF231F20"/>
      </top>
      <bottom style="medium">
        <color indexed="64"/>
      </bottom>
      <diagonal/>
    </border>
    <border>
      <left style="thin">
        <color indexed="64"/>
      </left>
      <right/>
      <top/>
      <bottom/>
      <diagonal/>
    </border>
    <border>
      <left/>
      <right/>
      <top style="medium">
        <color indexed="64"/>
      </top>
      <bottom style="thin">
        <color rgb="FF000000"/>
      </bottom>
      <diagonal/>
    </border>
    <border>
      <left/>
      <right/>
      <top style="thin">
        <color rgb="FF000000"/>
      </top>
      <bottom style="medium">
        <color indexed="64"/>
      </bottom>
      <diagonal/>
    </border>
    <border>
      <left style="medium">
        <color indexed="64"/>
      </left>
      <right/>
      <top style="thin">
        <color rgb="FF231F20"/>
      </top>
      <bottom style="thin">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diagonal/>
    </border>
    <border>
      <left/>
      <right style="thin">
        <color indexed="64"/>
      </right>
      <top/>
      <bottom/>
      <diagonal/>
    </border>
    <border>
      <left style="thin">
        <color rgb="FF000000"/>
      </left>
      <right style="medium">
        <color indexed="64"/>
      </right>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style="thin">
        <color rgb="FF000000"/>
      </top>
      <bottom/>
      <diagonal/>
    </border>
    <border>
      <left style="thin">
        <color indexed="64"/>
      </left>
      <right style="medium">
        <color indexed="64"/>
      </right>
      <top style="thin">
        <color rgb="FF000000"/>
      </top>
      <bottom style="medium">
        <color indexed="64"/>
      </bottom>
      <diagonal/>
    </border>
    <border>
      <left style="thin">
        <color indexed="64"/>
      </left>
      <right style="medium">
        <color rgb="FF000000"/>
      </right>
      <top style="medium">
        <color indexed="64"/>
      </top>
      <bottom/>
      <diagonal/>
    </border>
    <border>
      <left style="thin">
        <color indexed="64"/>
      </left>
      <right style="medium">
        <color rgb="FF000000"/>
      </right>
      <top/>
      <bottom/>
      <diagonal/>
    </border>
    <border>
      <left style="thin">
        <color indexed="64"/>
      </left>
      <right style="medium">
        <color rgb="FF000000"/>
      </right>
      <top/>
      <bottom style="medium">
        <color indexed="64"/>
      </bottom>
      <diagonal/>
    </border>
    <border>
      <left style="medium">
        <color rgb="FF000000"/>
      </left>
      <right/>
      <top/>
      <bottom/>
      <diagonal/>
    </border>
    <border>
      <left style="medium">
        <color rgb="FF000000"/>
      </left>
      <right/>
      <top/>
      <bottom style="medium">
        <color rgb="FF000000"/>
      </bottom>
      <diagonal/>
    </border>
    <border>
      <left style="thin">
        <color indexed="64"/>
      </left>
      <right style="medium">
        <color indexed="64"/>
      </right>
      <top/>
      <bottom style="medium">
        <color rgb="FF000000"/>
      </bottom>
      <diagonal/>
    </border>
    <border>
      <left style="medium">
        <color rgb="FF000000"/>
      </left>
      <right/>
      <top style="medium">
        <color rgb="FF000000"/>
      </top>
      <bottom/>
      <diagonal/>
    </border>
    <border>
      <left style="thin">
        <color indexed="64"/>
      </left>
      <right style="medium">
        <color indexed="64"/>
      </right>
      <top style="medium">
        <color rgb="FF000000"/>
      </top>
      <bottom/>
      <diagonal/>
    </border>
    <border>
      <left style="thin">
        <color indexed="64"/>
      </left>
      <right style="thin">
        <color rgb="FF000000"/>
      </right>
      <top style="medium">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rgb="FF000000"/>
      </bottom>
      <diagonal/>
    </border>
    <border>
      <left/>
      <right style="medium">
        <color indexed="64"/>
      </right>
      <top style="thin">
        <color indexed="64"/>
      </top>
      <bottom style="thin">
        <color indexed="64"/>
      </bottom>
      <diagonal/>
    </border>
    <border>
      <left style="thin">
        <color rgb="FF000000"/>
      </left>
      <right/>
      <top/>
      <bottom/>
      <diagonal/>
    </border>
    <border>
      <left style="thin">
        <color indexed="64"/>
      </left>
      <right style="medium">
        <color indexed="64"/>
      </right>
      <top/>
      <bottom style="thin">
        <color rgb="FF000000"/>
      </bottom>
      <diagonal/>
    </border>
    <border>
      <left style="thin">
        <color rgb="FF000000"/>
      </left>
      <right/>
      <top/>
      <bottom style="medium">
        <color rgb="FF000000"/>
      </bottom>
      <diagonal/>
    </border>
    <border>
      <left style="medium">
        <color indexed="64"/>
      </left>
      <right/>
      <top style="thin">
        <color rgb="FF000000"/>
      </top>
      <bottom/>
      <diagonal/>
    </border>
  </borders>
  <cellStyleXfs count="114">
    <xf numFmtId="0" fontId="0" fillId="0" borderId="0"/>
    <xf numFmtId="0" fontId="2"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49" applyNumberFormat="0" applyFill="0" applyAlignment="0" applyProtection="0"/>
    <xf numFmtId="0" fontId="6" fillId="0" borderId="50" applyNumberFormat="0" applyFill="0" applyAlignment="0" applyProtection="0"/>
    <xf numFmtId="0" fontId="7" fillId="0" borderId="51" applyNumberFormat="0" applyFill="0" applyAlignment="0" applyProtection="0"/>
    <xf numFmtId="0" fontId="7" fillId="0" borderId="0" applyNumberFormat="0" applyFill="0" applyBorder="0" applyAlignment="0" applyProtection="0"/>
    <xf numFmtId="0" fontId="8"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52" applyNumberFormat="0" applyAlignment="0" applyProtection="0"/>
    <xf numFmtId="0" fontId="12" fillId="13" borderId="53" applyNumberFormat="0" applyAlignment="0" applyProtection="0"/>
    <xf numFmtId="0" fontId="13" fillId="13" borderId="52" applyNumberFormat="0" applyAlignment="0" applyProtection="0"/>
    <xf numFmtId="0" fontId="14" fillId="0" borderId="54" applyNumberFormat="0" applyFill="0" applyAlignment="0" applyProtection="0"/>
    <xf numFmtId="0" fontId="15" fillId="14" borderId="5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0" borderId="57" applyNumberFormat="0" applyFill="0" applyAlignment="0" applyProtection="0"/>
    <xf numFmtId="0" fontId="18"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18" fillId="39" borderId="0" applyNumberFormat="0" applyBorder="0" applyAlignment="0" applyProtection="0"/>
    <xf numFmtId="0" fontId="19" fillId="0" borderId="0"/>
    <xf numFmtId="0" fontId="3" fillId="0" borderId="0"/>
    <xf numFmtId="0" fontId="20" fillId="0" borderId="0"/>
    <xf numFmtId="43"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0" fontId="21" fillId="0" borderId="0"/>
    <xf numFmtId="0" fontId="23" fillId="0" borderId="0"/>
    <xf numFmtId="43" fontId="21" fillId="0" borderId="0" applyFont="0" applyFill="0" applyBorder="0" applyAlignment="0" applyProtection="0"/>
    <xf numFmtId="0" fontId="3" fillId="0" borderId="0"/>
    <xf numFmtId="43" fontId="3" fillId="0" borderId="0" applyFont="0" applyFill="0" applyBorder="0" applyAlignment="0" applyProtection="0"/>
    <xf numFmtId="0" fontId="21" fillId="0" borderId="0"/>
    <xf numFmtId="0" fontId="3" fillId="0" borderId="0"/>
    <xf numFmtId="43" fontId="21" fillId="0" borderId="0" applyFont="0" applyFill="0" applyBorder="0" applyAlignment="0" applyProtection="0"/>
    <xf numFmtId="9" fontId="21" fillId="0" borderId="0" applyFont="0" applyFill="0" applyBorder="0" applyAlignment="0" applyProtection="0"/>
    <xf numFmtId="0" fontId="3" fillId="0" borderId="0"/>
    <xf numFmtId="43" fontId="3"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22" fillId="0" borderId="0" applyNumberFormat="0" applyFill="0" applyBorder="0" applyProtection="0">
      <alignment vertical="top" wrapText="1"/>
    </xf>
    <xf numFmtId="0" fontId="3" fillId="15" borderId="56" applyNumberFormat="0" applyFont="0" applyAlignment="0" applyProtection="0"/>
    <xf numFmtId="0" fontId="3" fillId="0" borderId="0"/>
    <xf numFmtId="0" fontId="2" fillId="0" borderId="0"/>
    <xf numFmtId="0" fontId="2" fillId="0" borderId="0"/>
    <xf numFmtId="43" fontId="3" fillId="0" borderId="0" applyFont="0" applyFill="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19" fillId="0" borderId="0"/>
    <xf numFmtId="0" fontId="3" fillId="0" borderId="0"/>
    <xf numFmtId="43" fontId="19" fillId="0" borderId="0" applyFont="0" applyFill="0" applyBorder="0" applyAlignment="0" applyProtection="0"/>
    <xf numFmtId="9" fontId="19" fillId="0" borderId="0" applyFont="0" applyFill="0" applyBorder="0" applyAlignment="0" applyProtection="0"/>
    <xf numFmtId="0" fontId="3" fillId="0" borderId="0"/>
    <xf numFmtId="43" fontId="3" fillId="0" borderId="0" applyFont="0" applyFill="0" applyBorder="0" applyAlignment="0" applyProtection="0"/>
    <xf numFmtId="0" fontId="21"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15" borderId="56" applyNumberFormat="0" applyFont="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44" fontId="3"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9" fontId="19" fillId="0" borderId="0" applyFont="0" applyFill="0" applyBorder="0" applyAlignment="0" applyProtection="0"/>
  </cellStyleXfs>
  <cellXfs count="1153">
    <xf numFmtId="0" fontId="0" fillId="0" borderId="0" xfId="0"/>
    <xf numFmtId="0" fontId="1" fillId="0" borderId="5" xfId="0" applyFont="1" applyBorder="1"/>
    <xf numFmtId="0" fontId="1" fillId="0" borderId="10" xfId="0" applyFont="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3" xfId="0" applyFont="1" applyBorder="1"/>
    <xf numFmtId="0" fontId="1" fillId="0" borderId="3"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xf>
    <xf numFmtId="0" fontId="0" fillId="0" borderId="14" xfId="0" applyFont="1" applyBorder="1" applyAlignment="1">
      <alignment horizontal="center"/>
    </xf>
    <xf numFmtId="0" fontId="0" fillId="0" borderId="22" xfId="0" applyFont="1" applyBorder="1" applyAlignment="1">
      <alignment horizontal="center"/>
    </xf>
    <xf numFmtId="0" fontId="0" fillId="0" borderId="2"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1" fillId="0" borderId="0" xfId="0" applyFont="1" applyBorder="1"/>
    <xf numFmtId="0" fontId="1" fillId="0" borderId="2" xfId="0" applyFont="1" applyBorder="1" applyAlignment="1">
      <alignment horizontal="center"/>
    </xf>
    <xf numFmtId="0" fontId="0" fillId="0" borderId="28" xfId="0" applyFont="1" applyBorder="1" applyAlignment="1">
      <alignment horizontal="center"/>
    </xf>
    <xf numFmtId="0" fontId="0" fillId="0" borderId="30"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1" fillId="0" borderId="0" xfId="0" applyFont="1" applyFill="1" applyBorder="1" applyAlignment="1">
      <alignment horizontal="center"/>
    </xf>
    <xf numFmtId="0" fontId="1" fillId="0" borderId="12" xfId="0" applyFont="1" applyBorder="1" applyAlignment="1">
      <alignment horizontal="center"/>
    </xf>
    <xf numFmtId="0" fontId="0" fillId="0" borderId="37" xfId="0" applyFont="1" applyBorder="1" applyAlignment="1">
      <alignment horizontal="center"/>
    </xf>
    <xf numFmtId="0" fontId="0" fillId="0" borderId="29" xfId="0" applyFont="1" applyBorder="1" applyAlignment="1">
      <alignment horizontal="center"/>
    </xf>
    <xf numFmtId="0" fontId="0" fillId="0" borderId="30" xfId="0" applyFont="1" applyFill="1" applyBorder="1" applyAlignment="1">
      <alignment horizontal="center"/>
    </xf>
    <xf numFmtId="0" fontId="0" fillId="0" borderId="33" xfId="0" applyFont="1" applyFill="1" applyBorder="1" applyAlignment="1">
      <alignment horizontal="center"/>
    </xf>
    <xf numFmtId="0" fontId="0" fillId="0" borderId="28" xfId="0" applyFont="1" applyFill="1" applyBorder="1" applyAlignment="1">
      <alignment horizontal="center"/>
    </xf>
    <xf numFmtId="43" fontId="0" fillId="0" borderId="0" xfId="3" applyFont="1" applyFill="1" applyBorder="1" applyAlignment="1">
      <alignment horizontal="center"/>
    </xf>
    <xf numFmtId="0" fontId="0" fillId="0" borderId="0" xfId="0" applyFont="1" applyFill="1" applyBorder="1" applyAlignment="1">
      <alignment horizontal="center"/>
    </xf>
    <xf numFmtId="0" fontId="0" fillId="0" borderId="1" xfId="0" applyFont="1" applyBorder="1" applyAlignment="1">
      <alignment horizontal="center"/>
    </xf>
    <xf numFmtId="0" fontId="1" fillId="0" borderId="2" xfId="0" applyFont="1" applyBorder="1"/>
    <xf numFmtId="0" fontId="0" fillId="0" borderId="12" xfId="0" applyFont="1" applyBorder="1" applyAlignment="1">
      <alignment horizontal="center"/>
    </xf>
    <xf numFmtId="0" fontId="1" fillId="0" borderId="47" xfId="0" applyFont="1" applyBorder="1" applyAlignment="1">
      <alignment horizontal="center"/>
    </xf>
    <xf numFmtId="0" fontId="0" fillId="0" borderId="26" xfId="0" applyFont="1" applyBorder="1" applyAlignment="1">
      <alignment horizontal="center"/>
    </xf>
    <xf numFmtId="0" fontId="0" fillId="0" borderId="42" xfId="0" applyFont="1" applyBorder="1"/>
    <xf numFmtId="0" fontId="0" fillId="0" borderId="1" xfId="0" applyFont="1" applyBorder="1"/>
    <xf numFmtId="0" fontId="0" fillId="0" borderId="5" xfId="0" applyFont="1" applyBorder="1"/>
    <xf numFmtId="0" fontId="0" fillId="0" borderId="32" xfId="0" applyFont="1" applyBorder="1"/>
    <xf numFmtId="0" fontId="0" fillId="0" borderId="29" xfId="0" applyFont="1" applyBorder="1"/>
    <xf numFmtId="0" fontId="0" fillId="0" borderId="30" xfId="0" applyFont="1" applyBorder="1"/>
    <xf numFmtId="0" fontId="0" fillId="0" borderId="12" xfId="0" applyFont="1" applyFill="1" applyBorder="1" applyAlignment="1">
      <alignment horizontal="center"/>
    </xf>
    <xf numFmtId="0" fontId="0" fillId="0" borderId="33" xfId="0" applyFont="1" applyBorder="1"/>
    <xf numFmtId="0" fontId="0" fillId="0" borderId="37" xfId="0" applyFont="1" applyBorder="1"/>
    <xf numFmtId="0" fontId="0" fillId="0" borderId="40" xfId="0" applyFont="1" applyBorder="1"/>
    <xf numFmtId="0" fontId="0" fillId="0" borderId="28" xfId="0" applyFont="1" applyBorder="1"/>
    <xf numFmtId="0" fontId="0" fillId="0" borderId="0" xfId="0" applyFont="1"/>
    <xf numFmtId="0" fontId="0" fillId="0" borderId="4" xfId="0" applyFont="1" applyBorder="1"/>
    <xf numFmtId="0" fontId="0" fillId="0" borderId="0" xfId="0" applyFont="1" applyBorder="1"/>
    <xf numFmtId="0" fontId="0" fillId="0" borderId="11" xfId="0" applyFont="1" applyBorder="1"/>
    <xf numFmtId="0" fontId="24" fillId="0" borderId="21" xfId="2" applyFont="1" applyBorder="1" applyAlignment="1"/>
    <xf numFmtId="0" fontId="24" fillId="0" borderId="14" xfId="2" applyFont="1" applyBorder="1"/>
    <xf numFmtId="0" fontId="24" fillId="0" borderId="43" xfId="2" applyFont="1" applyBorder="1"/>
    <xf numFmtId="0" fontId="24" fillId="0" borderId="30" xfId="2" applyFont="1" applyBorder="1"/>
    <xf numFmtId="0" fontId="0" fillId="0" borderId="31" xfId="0" applyFont="1" applyBorder="1"/>
    <xf numFmtId="0" fontId="24" fillId="0" borderId="33" xfId="2" applyFont="1" applyBorder="1"/>
    <xf numFmtId="0" fontId="24" fillId="0" borderId="0" xfId="2" applyFont="1" applyBorder="1"/>
    <xf numFmtId="0" fontId="24" fillId="0" borderId="31" xfId="2" applyFont="1" applyBorder="1"/>
    <xf numFmtId="0" fontId="24" fillId="0" borderId="12" xfId="2" applyFont="1" applyBorder="1"/>
    <xf numFmtId="0" fontId="24" fillId="0" borderId="28" xfId="2" applyFont="1" applyBorder="1"/>
    <xf numFmtId="0" fontId="24" fillId="0" borderId="32" xfId="2" applyFont="1" applyBorder="1"/>
    <xf numFmtId="0" fontId="24" fillId="0" borderId="24" xfId="2" applyFont="1" applyBorder="1"/>
    <xf numFmtId="0" fontId="24" fillId="0" borderId="22" xfId="2" applyFont="1" applyBorder="1"/>
    <xf numFmtId="0" fontId="24" fillId="0" borderId="21" xfId="2" applyFont="1" applyBorder="1"/>
    <xf numFmtId="0" fontId="0" fillId="0" borderId="25" xfId="0" applyFont="1" applyBorder="1"/>
    <xf numFmtId="0" fontId="0" fillId="0" borderId="26" xfId="0" applyFont="1" applyBorder="1"/>
    <xf numFmtId="0" fontId="24" fillId="0" borderId="28" xfId="2" applyFont="1" applyBorder="1" applyAlignment="1"/>
    <xf numFmtId="0" fontId="0" fillId="0" borderId="12" xfId="0" applyFont="1" applyBorder="1"/>
    <xf numFmtId="0" fontId="27" fillId="4" borderId="8" xfId="2" applyFont="1" applyFill="1" applyBorder="1" applyAlignment="1">
      <alignment horizontal="center"/>
    </xf>
    <xf numFmtId="0" fontId="0" fillId="0" borderId="2" xfId="0" applyFont="1" applyBorder="1"/>
    <xf numFmtId="0" fontId="0" fillId="0" borderId="12" xfId="2" applyFont="1" applyBorder="1"/>
    <xf numFmtId="0" fontId="0" fillId="0" borderId="30" xfId="2" applyFont="1" applyBorder="1"/>
    <xf numFmtId="0" fontId="0" fillId="0" borderId="33" xfId="2" applyFont="1" applyBorder="1"/>
    <xf numFmtId="0" fontId="0" fillId="0" borderId="47" xfId="0" applyFont="1" applyBorder="1"/>
    <xf numFmtId="0" fontId="0" fillId="0" borderId="21" xfId="2" applyFont="1" applyBorder="1"/>
    <xf numFmtId="0" fontId="0" fillId="0" borderId="14" xfId="2" applyFont="1" applyBorder="1"/>
    <xf numFmtId="0" fontId="0" fillId="0" borderId="24" xfId="2" applyFont="1" applyBorder="1"/>
    <xf numFmtId="0" fontId="0" fillId="0" borderId="2" xfId="2" applyFont="1" applyBorder="1"/>
    <xf numFmtId="0" fontId="0" fillId="0" borderId="41" xfId="0" applyFont="1" applyBorder="1"/>
    <xf numFmtId="0" fontId="27" fillId="5" borderId="4" xfId="2" applyFont="1" applyFill="1" applyBorder="1" applyAlignment="1">
      <alignment horizontal="center"/>
    </xf>
    <xf numFmtId="0" fontId="24" fillId="0" borderId="2" xfId="2" applyFont="1" applyBorder="1"/>
    <xf numFmtId="0" fontId="0" fillId="0" borderId="22" xfId="0" applyFont="1" applyBorder="1"/>
    <xf numFmtId="0" fontId="24" fillId="0" borderId="14" xfId="2" applyFont="1" applyFill="1" applyBorder="1"/>
    <xf numFmtId="0" fontId="24" fillId="0" borderId="24" xfId="2" applyFont="1" applyFill="1" applyBorder="1"/>
    <xf numFmtId="0" fontId="0" fillId="0" borderId="22" xfId="0" applyFont="1" applyBorder="1" applyAlignment="1"/>
    <xf numFmtId="0" fontId="1" fillId="6" borderId="3" xfId="0" applyFont="1" applyFill="1" applyBorder="1" applyAlignment="1">
      <alignment horizontal="center"/>
    </xf>
    <xf numFmtId="0" fontId="27" fillId="6" borderId="8" xfId="2" applyFont="1" applyFill="1" applyBorder="1" applyAlignment="1">
      <alignment horizontal="center"/>
    </xf>
    <xf numFmtId="49" fontId="25" fillId="40" borderId="69" xfId="62" applyNumberFormat="1" applyFont="1" applyFill="1" applyBorder="1" applyAlignment="1">
      <alignment horizontal="left" vertical="top" wrapText="1"/>
    </xf>
    <xf numFmtId="0" fontId="25" fillId="40" borderId="70" xfId="62" applyFont="1" applyFill="1" applyBorder="1" applyAlignment="1">
      <alignment horizontal="left" vertical="top" wrapText="1"/>
    </xf>
    <xf numFmtId="0" fontId="25" fillId="40" borderId="71" xfId="62" applyFont="1" applyFill="1" applyBorder="1" applyAlignment="1">
      <alignment horizontal="left" vertical="top" wrapText="1"/>
    </xf>
    <xf numFmtId="0" fontId="25" fillId="40" borderId="69" xfId="62" applyFont="1" applyFill="1" applyBorder="1" applyAlignment="1">
      <alignment horizontal="left" vertical="top" wrapText="1"/>
    </xf>
    <xf numFmtId="0" fontId="1" fillId="6" borderId="8" xfId="0" applyFont="1" applyFill="1" applyBorder="1" applyAlignment="1">
      <alignment horizontal="center"/>
    </xf>
    <xf numFmtId="0" fontId="1" fillId="6" borderId="3" xfId="0" applyFont="1" applyFill="1" applyBorder="1"/>
    <xf numFmtId="0" fontId="0" fillId="2" borderId="26" xfId="0" applyFont="1" applyFill="1" applyBorder="1"/>
    <xf numFmtId="0" fontId="0" fillId="0" borderId="28" xfId="0" applyFont="1" applyBorder="1" applyAlignment="1"/>
    <xf numFmtId="0" fontId="24" fillId="0" borderId="30" xfId="2" applyFont="1" applyFill="1" applyBorder="1"/>
    <xf numFmtId="0" fontId="24" fillId="0" borderId="33" xfId="2" applyFont="1" applyFill="1" applyBorder="1"/>
    <xf numFmtId="0" fontId="1" fillId="4" borderId="3" xfId="0" applyFont="1" applyFill="1" applyBorder="1" applyAlignment="1">
      <alignment horizontal="center"/>
    </xf>
    <xf numFmtId="0" fontId="1" fillId="4" borderId="8" xfId="0" applyFont="1" applyFill="1" applyBorder="1" applyAlignment="1">
      <alignment horizontal="center"/>
    </xf>
    <xf numFmtId="0" fontId="25" fillId="40" borderId="60" xfId="62" applyFont="1" applyFill="1" applyBorder="1" applyAlignment="1">
      <alignment horizontal="left" vertical="top" wrapText="1"/>
    </xf>
    <xf numFmtId="0" fontId="1" fillId="6" borderId="3" xfId="0" applyFont="1" applyFill="1" applyBorder="1" applyAlignment="1">
      <alignment horizontal="center" wrapText="1"/>
    </xf>
    <xf numFmtId="0" fontId="1" fillId="6" borderId="4" xfId="0" applyFont="1" applyFill="1" applyBorder="1" applyAlignment="1">
      <alignment horizontal="center" wrapText="1"/>
    </xf>
    <xf numFmtId="0" fontId="1" fillId="4" borderId="3" xfId="0" applyFont="1" applyFill="1" applyBorder="1" applyAlignment="1">
      <alignment horizontal="center" wrapText="1"/>
    </xf>
    <xf numFmtId="0" fontId="1" fillId="4" borderId="8" xfId="0" applyFont="1" applyFill="1" applyBorder="1" applyAlignment="1">
      <alignment horizontal="center" wrapText="1"/>
    </xf>
    <xf numFmtId="0" fontId="27" fillId="6" borderId="3" xfId="0" applyFont="1" applyFill="1" applyBorder="1" applyAlignment="1">
      <alignment horizontal="center" wrapText="1"/>
    </xf>
    <xf numFmtId="0" fontId="1" fillId="4" borderId="4" xfId="0" applyFont="1" applyFill="1" applyBorder="1" applyAlignment="1">
      <alignment horizontal="center" wrapText="1"/>
    </xf>
    <xf numFmtId="0" fontId="1" fillId="3" borderId="26" xfId="0" applyFont="1" applyFill="1" applyBorder="1"/>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8" xfId="0" applyFont="1" applyFill="1" applyBorder="1" applyAlignment="1">
      <alignment horizontal="center"/>
    </xf>
    <xf numFmtId="0" fontId="27" fillId="5" borderId="8" xfId="2" applyFont="1" applyFill="1" applyBorder="1" applyAlignment="1">
      <alignment horizontal="center"/>
    </xf>
    <xf numFmtId="0" fontId="25" fillId="40" borderId="69" xfId="65" applyFont="1" applyFill="1" applyBorder="1" applyAlignment="1">
      <alignment horizontal="left" vertical="top" wrapText="1"/>
    </xf>
    <xf numFmtId="0" fontId="25" fillId="40" borderId="70" xfId="65" applyFont="1" applyFill="1" applyBorder="1" applyAlignment="1">
      <alignment horizontal="left" vertical="top" wrapText="1"/>
    </xf>
    <xf numFmtId="0" fontId="25" fillId="40" borderId="71" xfId="65" applyFont="1" applyFill="1" applyBorder="1" applyAlignment="1">
      <alignment horizontal="left" vertical="top" wrapText="1"/>
    </xf>
    <xf numFmtId="0" fontId="1" fillId="5" borderId="3" xfId="0" applyFont="1" applyFill="1" applyBorder="1" applyAlignment="1">
      <alignment horizontal="center" wrapText="1"/>
    </xf>
    <xf numFmtId="0" fontId="1" fillId="7" borderId="3" xfId="0" applyFont="1" applyFill="1" applyBorder="1" applyAlignment="1">
      <alignment horizontal="center"/>
    </xf>
    <xf numFmtId="0" fontId="27" fillId="7" borderId="8" xfId="2" applyFont="1" applyFill="1" applyBorder="1" applyAlignment="1">
      <alignment horizontal="center"/>
    </xf>
    <xf numFmtId="0" fontId="1" fillId="7" borderId="8" xfId="0" applyFont="1" applyFill="1" applyBorder="1" applyAlignment="1">
      <alignment horizontal="center"/>
    </xf>
    <xf numFmtId="0" fontId="0" fillId="0" borderId="18" xfId="0" applyFont="1" applyBorder="1" applyAlignment="1">
      <alignment horizontal="left"/>
    </xf>
    <xf numFmtId="0" fontId="0" fillId="0" borderId="47" xfId="57" applyFont="1" applyBorder="1" applyAlignment="1">
      <alignment horizontal="left"/>
    </xf>
    <xf numFmtId="0" fontId="26" fillId="0" borderId="72" xfId="52" applyFont="1" applyFill="1" applyBorder="1" applyAlignment="1">
      <alignment horizontal="left" wrapText="1"/>
    </xf>
    <xf numFmtId="0" fontId="26" fillId="0" borderId="73" xfId="52" applyFont="1" applyFill="1" applyBorder="1" applyAlignment="1">
      <alignment horizontal="left" wrapText="1"/>
    </xf>
    <xf numFmtId="0" fontId="26" fillId="0" borderId="74" xfId="52" applyFont="1" applyFill="1" applyBorder="1" applyAlignment="1">
      <alignment horizontal="left" wrapText="1"/>
    </xf>
    <xf numFmtId="0" fontId="26" fillId="0" borderId="30" xfId="52" applyFont="1" applyFill="1" applyBorder="1" applyAlignment="1">
      <alignment horizontal="left" wrapText="1"/>
    </xf>
    <xf numFmtId="0" fontId="0" fillId="0" borderId="20" xfId="0" applyFont="1" applyBorder="1" applyAlignment="1">
      <alignment horizontal="left"/>
    </xf>
    <xf numFmtId="0" fontId="0" fillId="0" borderId="17" xfId="0" applyFont="1" applyBorder="1" applyAlignment="1">
      <alignment horizontal="left"/>
    </xf>
    <xf numFmtId="0" fontId="0" fillId="0" borderId="38" xfId="0" applyFont="1" applyBorder="1" applyAlignment="1">
      <alignment horizontal="left"/>
    </xf>
    <xf numFmtId="0" fontId="0" fillId="0" borderId="39" xfId="0" applyFont="1" applyBorder="1" applyAlignment="1">
      <alignment horizontal="left"/>
    </xf>
    <xf numFmtId="0" fontId="0" fillId="0" borderId="40" xfId="0" applyFont="1" applyBorder="1" applyAlignment="1">
      <alignment horizontal="left"/>
    </xf>
    <xf numFmtId="0" fontId="0" fillId="0" borderId="1" xfId="0" applyFont="1" applyBorder="1" applyAlignment="1">
      <alignment horizontal="left"/>
    </xf>
    <xf numFmtId="0" fontId="0" fillId="0" borderId="23" xfId="0" applyFont="1" applyBorder="1" applyAlignment="1">
      <alignment horizontal="left"/>
    </xf>
    <xf numFmtId="0" fontId="26" fillId="0" borderId="30" xfId="47" applyFont="1" applyFill="1" applyBorder="1" applyAlignment="1">
      <alignment horizontal="left" wrapText="1"/>
    </xf>
    <xf numFmtId="0" fontId="0" fillId="0" borderId="5" xfId="0" applyFont="1" applyBorder="1" applyAlignment="1">
      <alignment horizontal="left"/>
    </xf>
    <xf numFmtId="164" fontId="0" fillId="0" borderId="0" xfId="0" applyNumberFormat="1" applyFont="1"/>
    <xf numFmtId="0" fontId="0" fillId="0" borderId="7" xfId="0" applyFont="1" applyBorder="1"/>
    <xf numFmtId="0" fontId="0" fillId="0" borderId="76" xfId="0" applyFont="1" applyBorder="1"/>
    <xf numFmtId="0" fontId="0" fillId="0" borderId="9" xfId="0" applyFont="1" applyBorder="1"/>
    <xf numFmtId="164" fontId="1" fillId="41" borderId="3" xfId="0" applyNumberFormat="1" applyFont="1" applyFill="1" applyBorder="1" applyAlignment="1">
      <alignment horizontal="center"/>
    </xf>
    <xf numFmtId="164" fontId="1" fillId="41" borderId="8" xfId="0" applyNumberFormat="1" applyFont="1" applyFill="1" applyBorder="1" applyAlignment="1">
      <alignment horizontal="center"/>
    </xf>
    <xf numFmtId="164" fontId="1" fillId="41" borderId="4" xfId="0" applyNumberFormat="1" applyFont="1" applyFill="1" applyBorder="1" applyAlignment="1">
      <alignment horizontal="center"/>
    </xf>
    <xf numFmtId="164" fontId="0" fillId="41" borderId="0" xfId="0" applyNumberFormat="1" applyFont="1" applyFill="1" applyBorder="1"/>
    <xf numFmtId="164" fontId="0" fillId="41" borderId="11" xfId="0" applyNumberFormat="1" applyFont="1" applyFill="1" applyBorder="1"/>
    <xf numFmtId="164" fontId="0" fillId="41" borderId="0" xfId="0" applyNumberFormat="1" applyFont="1" applyFill="1" applyBorder="1" applyAlignment="1"/>
    <xf numFmtId="164" fontId="0" fillId="41" borderId="11" xfId="0" applyNumberFormat="1" applyFont="1" applyFill="1" applyBorder="1" applyAlignment="1"/>
    <xf numFmtId="164" fontId="0" fillId="41" borderId="0" xfId="0" applyNumberFormat="1" applyFont="1" applyFill="1" applyAlignment="1"/>
    <xf numFmtId="164" fontId="1" fillId="41" borderId="0" xfId="0" applyNumberFormat="1" applyFont="1" applyFill="1" applyBorder="1" applyAlignment="1">
      <alignment horizontal="center"/>
    </xf>
    <xf numFmtId="164" fontId="0" fillId="41" borderId="12" xfId="3" applyNumberFormat="1" applyFont="1" applyFill="1" applyBorder="1" applyAlignment="1"/>
    <xf numFmtId="164" fontId="0" fillId="41" borderId="12" xfId="0" applyNumberFormat="1" applyFont="1" applyFill="1" applyBorder="1" applyAlignment="1"/>
    <xf numFmtId="164" fontId="28" fillId="42" borderId="78" xfId="0" applyNumberFormat="1" applyFont="1" applyFill="1" applyBorder="1" applyAlignment="1">
      <alignment horizontal="center"/>
    </xf>
    <xf numFmtId="164" fontId="28" fillId="42" borderId="79" xfId="0" applyNumberFormat="1" applyFont="1" applyFill="1" applyBorder="1" applyAlignment="1">
      <alignment horizontal="center"/>
    </xf>
    <xf numFmtId="164" fontId="0" fillId="42" borderId="0" xfId="0" applyNumberFormat="1" applyFont="1" applyFill="1"/>
    <xf numFmtId="164" fontId="0" fillId="42" borderId="80" xfId="0" applyNumberFormat="1" applyFont="1" applyFill="1" applyBorder="1"/>
    <xf numFmtId="164" fontId="0" fillId="42" borderId="81" xfId="0" applyNumberFormat="1" applyFont="1" applyFill="1" applyBorder="1"/>
    <xf numFmtId="164" fontId="29" fillId="44" borderId="0" xfId="0" applyNumberFormat="1" applyFont="1" applyFill="1" applyBorder="1"/>
    <xf numFmtId="164" fontId="29" fillId="44" borderId="80" xfId="0" applyNumberFormat="1" applyFont="1" applyFill="1" applyBorder="1"/>
    <xf numFmtId="164" fontId="29" fillId="42" borderId="0" xfId="0" applyNumberFormat="1" applyFont="1" applyFill="1"/>
    <xf numFmtId="164" fontId="29" fillId="42" borderId="81" xfId="0" applyNumberFormat="1" applyFont="1" applyFill="1" applyBorder="1"/>
    <xf numFmtId="164" fontId="28" fillId="42" borderId="77" xfId="0" applyNumberFormat="1" applyFont="1" applyFill="1" applyBorder="1" applyAlignment="1">
      <alignment horizontal="center"/>
    </xf>
    <xf numFmtId="164" fontId="29" fillId="42" borderId="80" xfId="0" applyNumberFormat="1" applyFont="1" applyFill="1" applyBorder="1"/>
    <xf numFmtId="164" fontId="29" fillId="42" borderId="95" xfId="0" applyNumberFormat="1" applyFont="1" applyFill="1" applyBorder="1"/>
    <xf numFmtId="164" fontId="28" fillId="42" borderId="0" xfId="0" applyNumberFormat="1" applyFont="1" applyFill="1" applyAlignment="1">
      <alignment horizontal="center"/>
    </xf>
    <xf numFmtId="164" fontId="29" fillId="44" borderId="95" xfId="0" applyNumberFormat="1" applyFont="1" applyFill="1" applyBorder="1"/>
    <xf numFmtId="164" fontId="0" fillId="42" borderId="0" xfId="0" applyNumberFormat="1" applyFont="1" applyFill="1" applyBorder="1"/>
    <xf numFmtId="2" fontId="1" fillId="43" borderId="3" xfId="0" applyNumberFormat="1" applyFont="1" applyFill="1" applyBorder="1" applyAlignment="1">
      <alignment horizontal="center"/>
    </xf>
    <xf numFmtId="2" fontId="30" fillId="43" borderId="3" xfId="0" applyNumberFormat="1" applyFont="1" applyFill="1" applyBorder="1" applyAlignment="1">
      <alignment horizontal="center"/>
    </xf>
    <xf numFmtId="2" fontId="1" fillId="43" borderId="8" xfId="0" applyNumberFormat="1" applyFont="1" applyFill="1" applyBorder="1" applyAlignment="1">
      <alignment horizontal="center"/>
    </xf>
    <xf numFmtId="2" fontId="30" fillId="43" borderId="8" xfId="0" applyNumberFormat="1" applyFont="1" applyFill="1" applyBorder="1" applyAlignment="1">
      <alignment horizontal="center"/>
    </xf>
    <xf numFmtId="2" fontId="1" fillId="43" borderId="4" xfId="0" applyNumberFormat="1" applyFont="1" applyFill="1" applyBorder="1" applyAlignment="1">
      <alignment horizontal="center"/>
    </xf>
    <xf numFmtId="2" fontId="30" fillId="43" borderId="4" xfId="0" applyNumberFormat="1" applyFont="1" applyFill="1" applyBorder="1" applyAlignment="1">
      <alignment horizontal="center"/>
    </xf>
    <xf numFmtId="2" fontId="0" fillId="43" borderId="0" xfId="0" applyNumberFormat="1" applyFill="1" applyBorder="1"/>
    <xf numFmtId="2" fontId="31" fillId="43" borderId="11" xfId="0" applyNumberFormat="1" applyFont="1" applyFill="1" applyBorder="1"/>
    <xf numFmtId="2" fontId="0" fillId="43" borderId="2" xfId="0" applyNumberFormat="1" applyFill="1" applyBorder="1"/>
    <xf numFmtId="2" fontId="31" fillId="43" borderId="10" xfId="0" applyNumberFormat="1" applyFont="1" applyFill="1" applyBorder="1"/>
    <xf numFmtId="2" fontId="32" fillId="43" borderId="0" xfId="0" applyNumberFormat="1" applyFont="1" applyFill="1" applyBorder="1"/>
    <xf numFmtId="2" fontId="33" fillId="43" borderId="11" xfId="0" applyNumberFormat="1" applyFont="1" applyFill="1" applyBorder="1"/>
    <xf numFmtId="2" fontId="33" fillId="43" borderId="10" xfId="0" applyNumberFormat="1" applyFont="1" applyFill="1" applyBorder="1"/>
    <xf numFmtId="2" fontId="32" fillId="43" borderId="2" xfId="0" applyNumberFormat="1" applyFont="1" applyFill="1" applyBorder="1"/>
    <xf numFmtId="2" fontId="33" fillId="43" borderId="0" xfId="0" applyNumberFormat="1" applyFont="1" applyFill="1" applyBorder="1"/>
    <xf numFmtId="2" fontId="31" fillId="43" borderId="0" xfId="0" applyNumberFormat="1" applyFont="1" applyFill="1"/>
    <xf numFmtId="2" fontId="1" fillId="43" borderId="0" xfId="0" applyNumberFormat="1" applyFont="1" applyFill="1" applyBorder="1" applyAlignment="1">
      <alignment horizontal="center"/>
    </xf>
    <xf numFmtId="2" fontId="32" fillId="43" borderId="12" xfId="3" applyNumberFormat="1" applyFont="1" applyFill="1" applyBorder="1"/>
    <xf numFmtId="2" fontId="33" fillId="43" borderId="12" xfId="0" applyNumberFormat="1" applyFont="1" applyFill="1" applyBorder="1"/>
    <xf numFmtId="164" fontId="0" fillId="43" borderId="0" xfId="0" applyNumberFormat="1" applyFont="1" applyFill="1" applyBorder="1"/>
    <xf numFmtId="164" fontId="0" fillId="43" borderId="11" xfId="0" applyNumberFormat="1" applyFont="1" applyFill="1" applyBorder="1"/>
    <xf numFmtId="164" fontId="0" fillId="43" borderId="2" xfId="0" applyNumberFormat="1" applyFont="1" applyFill="1" applyBorder="1"/>
    <xf numFmtId="164" fontId="0" fillId="43" borderId="10" xfId="0" applyNumberFormat="1" applyFont="1" applyFill="1" applyBorder="1"/>
    <xf numFmtId="44" fontId="1" fillId="45" borderId="3" xfId="101" applyFont="1" applyFill="1" applyBorder="1" applyAlignment="1">
      <alignment horizontal="center"/>
    </xf>
    <xf numFmtId="44" fontId="1" fillId="45" borderId="8" xfId="101" applyFont="1" applyFill="1" applyBorder="1" applyAlignment="1">
      <alignment horizontal="center"/>
    </xf>
    <xf numFmtId="44" fontId="1" fillId="45" borderId="4" xfId="101" applyFont="1" applyFill="1" applyBorder="1" applyAlignment="1">
      <alignment horizontal="center"/>
    </xf>
    <xf numFmtId="44" fontId="0" fillId="45" borderId="0" xfId="101" applyFont="1" applyFill="1" applyBorder="1"/>
    <xf numFmtId="44" fontId="0" fillId="45" borderId="11" xfId="101" applyFont="1" applyFill="1" applyBorder="1"/>
    <xf numFmtId="44" fontId="0" fillId="45" borderId="2" xfId="101" applyFont="1" applyFill="1" applyBorder="1"/>
    <xf numFmtId="44" fontId="32" fillId="45" borderId="0" xfId="101" applyFont="1" applyFill="1" applyBorder="1"/>
    <xf numFmtId="44" fontId="32" fillId="45" borderId="11" xfId="101" applyFont="1" applyFill="1" applyBorder="1"/>
    <xf numFmtId="44" fontId="32" fillId="45" borderId="2" xfId="101" applyFont="1" applyFill="1" applyBorder="1"/>
    <xf numFmtId="44" fontId="32" fillId="45" borderId="12" xfId="101" applyFont="1" applyFill="1" applyBorder="1"/>
    <xf numFmtId="44" fontId="0" fillId="45" borderId="0" xfId="101" applyFont="1" applyFill="1"/>
    <xf numFmtId="44" fontId="1" fillId="45" borderId="0" xfId="101" applyFont="1" applyFill="1" applyBorder="1" applyAlignment="1">
      <alignment horizontal="center"/>
    </xf>
    <xf numFmtId="0" fontId="0" fillId="45" borderId="11" xfId="0" applyFill="1" applyBorder="1"/>
    <xf numFmtId="164" fontId="1" fillId="46" borderId="3" xfId="0" applyNumberFormat="1" applyFont="1" applyFill="1" applyBorder="1" applyAlignment="1">
      <alignment horizontal="center"/>
    </xf>
    <xf numFmtId="164" fontId="1" fillId="46" borderId="8" xfId="0" applyNumberFormat="1" applyFont="1" applyFill="1" applyBorder="1" applyAlignment="1">
      <alignment horizontal="center"/>
    </xf>
    <xf numFmtId="164" fontId="1" fillId="46" borderId="4" xfId="0" applyNumberFormat="1" applyFont="1" applyFill="1" applyBorder="1" applyAlignment="1">
      <alignment horizontal="center"/>
    </xf>
    <xf numFmtId="164" fontId="0" fillId="46" borderId="0" xfId="0" applyNumberFormat="1" applyFill="1" applyBorder="1"/>
    <xf numFmtId="164" fontId="0" fillId="46" borderId="11" xfId="0" applyNumberFormat="1" applyFill="1" applyBorder="1"/>
    <xf numFmtId="164" fontId="0" fillId="46" borderId="2" xfId="0" applyNumberFormat="1" applyFill="1" applyBorder="1"/>
    <xf numFmtId="164" fontId="32" fillId="46" borderId="0" xfId="0" applyNumberFormat="1" applyFont="1" applyFill="1" applyBorder="1"/>
    <xf numFmtId="164" fontId="32" fillId="46" borderId="11" xfId="0" applyNumberFormat="1" applyFont="1" applyFill="1" applyBorder="1"/>
    <xf numFmtId="164" fontId="32" fillId="46" borderId="2" xfId="0" applyNumberFormat="1" applyFont="1" applyFill="1" applyBorder="1"/>
    <xf numFmtId="164" fontId="32" fillId="46" borderId="12" xfId="0" applyNumberFormat="1" applyFont="1" applyFill="1" applyBorder="1"/>
    <xf numFmtId="164" fontId="0" fillId="46" borderId="0" xfId="0" applyNumberFormat="1" applyFill="1"/>
    <xf numFmtId="164" fontId="1" fillId="46" borderId="0" xfId="0" applyNumberFormat="1" applyFont="1" applyFill="1" applyBorder="1" applyAlignment="1">
      <alignment horizontal="center"/>
    </xf>
    <xf numFmtId="164" fontId="32" fillId="46" borderId="12" xfId="3" applyNumberFormat="1" applyFont="1" applyFill="1" applyBorder="1"/>
    <xf numFmtId="44" fontId="32" fillId="45" borderId="47" xfId="101" applyFont="1" applyFill="1" applyBorder="1"/>
    <xf numFmtId="44" fontId="32" fillId="45" borderId="1" xfId="101" applyFont="1" applyFill="1" applyBorder="1"/>
    <xf numFmtId="44" fontId="32" fillId="45" borderId="5" xfId="101" applyFont="1" applyFill="1" applyBorder="1"/>
    <xf numFmtId="0" fontId="0" fillId="45" borderId="10" xfId="0" applyFill="1" applyBorder="1"/>
    <xf numFmtId="0" fontId="34" fillId="0" borderId="7" xfId="0" applyFont="1" applyBorder="1" applyAlignment="1">
      <alignment horizontal="center"/>
    </xf>
    <xf numFmtId="0" fontId="1" fillId="41" borderId="8" xfId="0" applyFont="1" applyFill="1" applyBorder="1" applyAlignment="1">
      <alignment horizontal="center"/>
    </xf>
    <xf numFmtId="0" fontId="1" fillId="41" borderId="4" xfId="0" applyFont="1" applyFill="1" applyBorder="1" applyAlignment="1">
      <alignment horizontal="center"/>
    </xf>
    <xf numFmtId="0" fontId="0" fillId="41" borderId="0" xfId="0" applyFont="1" applyFill="1" applyBorder="1"/>
    <xf numFmtId="0" fontId="0" fillId="41" borderId="11" xfId="0" applyFont="1" applyFill="1" applyBorder="1"/>
    <xf numFmtId="164" fontId="1" fillId="41" borderId="7" xfId="0" applyNumberFormat="1" applyFont="1" applyFill="1" applyBorder="1" applyAlignment="1">
      <alignment horizontal="center"/>
    </xf>
    <xf numFmtId="164" fontId="1" fillId="41" borderId="6" xfId="0" applyNumberFormat="1" applyFont="1" applyFill="1" applyBorder="1" applyAlignment="1">
      <alignment horizontal="center"/>
    </xf>
    <xf numFmtId="0" fontId="1" fillId="41" borderId="7" xfId="0" applyFont="1" applyFill="1" applyBorder="1" applyAlignment="1">
      <alignment horizontal="center"/>
    </xf>
    <xf numFmtId="0" fontId="1" fillId="41" borderId="6" xfId="0" applyFont="1" applyFill="1" applyBorder="1" applyAlignment="1">
      <alignment horizontal="center"/>
    </xf>
    <xf numFmtId="4" fontId="0" fillId="41" borderId="0" xfId="0" applyNumberFormat="1" applyFont="1" applyFill="1" applyBorder="1" applyAlignment="1"/>
    <xf numFmtId="43" fontId="0" fillId="41" borderId="0" xfId="3" applyFont="1" applyFill="1" applyBorder="1" applyAlignment="1"/>
    <xf numFmtId="43" fontId="0" fillId="41" borderId="11" xfId="3" applyFont="1" applyFill="1" applyBorder="1" applyAlignment="1"/>
    <xf numFmtId="164" fontId="1" fillId="41" borderId="13" xfId="0" applyNumberFormat="1" applyFont="1" applyFill="1" applyBorder="1" applyAlignment="1">
      <alignment horizontal="center"/>
    </xf>
    <xf numFmtId="4" fontId="1" fillId="41" borderId="13" xfId="0" applyNumberFormat="1" applyFont="1" applyFill="1" applyBorder="1" applyAlignment="1">
      <alignment horizontal="center"/>
    </xf>
    <xf numFmtId="43" fontId="1" fillId="41" borderId="3" xfId="3" applyFont="1" applyFill="1" applyBorder="1" applyAlignment="1">
      <alignment horizontal="center"/>
    </xf>
    <xf numFmtId="43" fontId="1" fillId="41" borderId="12" xfId="3" applyFont="1" applyFill="1" applyBorder="1" applyAlignment="1">
      <alignment horizontal="center"/>
    </xf>
    <xf numFmtId="164" fontId="1" fillId="41" borderId="9" xfId="0" applyNumberFormat="1" applyFont="1" applyFill="1" applyBorder="1" applyAlignment="1">
      <alignment horizontal="center"/>
    </xf>
    <xf numFmtId="4" fontId="1" fillId="41" borderId="9" xfId="0" applyNumberFormat="1" applyFont="1" applyFill="1" applyBorder="1" applyAlignment="1">
      <alignment horizontal="center"/>
    </xf>
    <xf numFmtId="43" fontId="1" fillId="41" borderId="7" xfId="3" applyFont="1" applyFill="1" applyBorder="1" applyAlignment="1">
      <alignment horizontal="center"/>
    </xf>
    <xf numFmtId="43" fontId="1" fillId="41" borderId="9" xfId="3" applyFont="1" applyFill="1" applyBorder="1" applyAlignment="1">
      <alignment horizontal="center"/>
    </xf>
    <xf numFmtId="4" fontId="0" fillId="41" borderId="0" xfId="0" applyNumberFormat="1" applyFont="1" applyFill="1" applyAlignment="1"/>
    <xf numFmtId="43" fontId="0" fillId="41" borderId="0" xfId="3" applyFont="1" applyFill="1" applyAlignment="1"/>
    <xf numFmtId="4" fontId="1" fillId="41" borderId="3" xfId="0" applyNumberFormat="1" applyFont="1" applyFill="1" applyBorder="1" applyAlignment="1">
      <alignment horizontal="center"/>
    </xf>
    <xf numFmtId="4" fontId="1" fillId="41" borderId="8" xfId="0" applyNumberFormat="1" applyFont="1" applyFill="1" applyBorder="1" applyAlignment="1">
      <alignment horizontal="center"/>
    </xf>
    <xf numFmtId="43" fontId="1" fillId="41" borderId="8" xfId="3" applyFont="1" applyFill="1" applyBorder="1" applyAlignment="1">
      <alignment horizontal="center"/>
    </xf>
    <xf numFmtId="4" fontId="1" fillId="41" borderId="4" xfId="0" applyNumberFormat="1" applyFont="1" applyFill="1" applyBorder="1" applyAlignment="1">
      <alignment horizontal="center"/>
    </xf>
    <xf numFmtId="43" fontId="1" fillId="41" borderId="4" xfId="3" applyFont="1" applyFill="1" applyBorder="1" applyAlignment="1">
      <alignment horizontal="center"/>
    </xf>
    <xf numFmtId="164" fontId="1" fillId="41" borderId="25" xfId="0" applyNumberFormat="1" applyFont="1" applyFill="1" applyBorder="1" applyAlignment="1">
      <alignment horizontal="center"/>
    </xf>
    <xf numFmtId="43" fontId="1" fillId="41" borderId="25" xfId="3" applyFont="1" applyFill="1" applyBorder="1" applyAlignment="1">
      <alignment horizontal="center"/>
    </xf>
    <xf numFmtId="164" fontId="1" fillId="41" borderId="41" xfId="0" applyNumberFormat="1" applyFont="1" applyFill="1" applyBorder="1" applyAlignment="1">
      <alignment horizontal="center"/>
    </xf>
    <xf numFmtId="43" fontId="1" fillId="41" borderId="41" xfId="3" applyFont="1" applyFill="1" applyBorder="1" applyAlignment="1">
      <alignment horizontal="center"/>
    </xf>
    <xf numFmtId="43" fontId="1" fillId="41" borderId="13" xfId="3" applyFont="1" applyFill="1" applyBorder="1" applyAlignment="1">
      <alignment horizontal="center"/>
    </xf>
    <xf numFmtId="43" fontId="0" fillId="41" borderId="0" xfId="3" applyFont="1" applyFill="1" applyBorder="1"/>
    <xf numFmtId="43" fontId="0" fillId="41" borderId="11" xfId="3" applyFont="1" applyFill="1" applyBorder="1"/>
    <xf numFmtId="164" fontId="0" fillId="41" borderId="2" xfId="0" applyNumberFormat="1" applyFont="1" applyFill="1" applyBorder="1"/>
    <xf numFmtId="0" fontId="0" fillId="41" borderId="2" xfId="0" applyFont="1" applyFill="1" applyBorder="1"/>
    <xf numFmtId="43" fontId="0" fillId="41" borderId="2" xfId="3" applyFont="1" applyFill="1" applyBorder="1"/>
    <xf numFmtId="43" fontId="0" fillId="41" borderId="10" xfId="3" applyFont="1" applyFill="1" applyBorder="1"/>
    <xf numFmtId="0" fontId="1" fillId="45" borderId="8" xfId="0" applyFont="1" applyFill="1" applyBorder="1" applyAlignment="1">
      <alignment horizontal="center"/>
    </xf>
    <xf numFmtId="0" fontId="0" fillId="0" borderId="103" xfId="0" applyFont="1" applyBorder="1" applyAlignment="1">
      <alignment horizontal="center"/>
    </xf>
    <xf numFmtId="164" fontId="28" fillId="42" borderId="107" xfId="0" applyNumberFormat="1" applyFont="1" applyFill="1" applyBorder="1" applyAlignment="1">
      <alignment horizontal="center"/>
    </xf>
    <xf numFmtId="164" fontId="28" fillId="42" borderId="108" xfId="0" applyNumberFormat="1" applyFont="1" applyFill="1" applyBorder="1" applyAlignment="1">
      <alignment horizontal="center"/>
    </xf>
    <xf numFmtId="164" fontId="28" fillId="42" borderId="112" xfId="0" applyNumberFormat="1" applyFont="1" applyFill="1" applyBorder="1" applyAlignment="1">
      <alignment horizontal="center"/>
    </xf>
    <xf numFmtId="164" fontId="28" fillId="42" borderId="115" xfId="0" applyNumberFormat="1" applyFont="1" applyFill="1" applyBorder="1" applyAlignment="1">
      <alignment horizontal="center"/>
    </xf>
    <xf numFmtId="164" fontId="28" fillId="42" borderId="116" xfId="0" applyNumberFormat="1" applyFont="1" applyFill="1" applyBorder="1" applyAlignment="1">
      <alignment horizontal="center"/>
    </xf>
    <xf numFmtId="164" fontId="28" fillId="42" borderId="117" xfId="0" applyNumberFormat="1" applyFont="1" applyFill="1" applyBorder="1" applyAlignment="1">
      <alignment horizontal="center"/>
    </xf>
    <xf numFmtId="164" fontId="0" fillId="42" borderId="113" xfId="0" applyNumberFormat="1" applyFont="1" applyFill="1" applyBorder="1"/>
    <xf numFmtId="0" fontId="0" fillId="0" borderId="35" xfId="0" applyFont="1" applyBorder="1" applyAlignment="1">
      <alignment horizontal="center"/>
    </xf>
    <xf numFmtId="0" fontId="1" fillId="45" borderId="4" xfId="0" applyFont="1" applyFill="1" applyBorder="1" applyAlignment="1">
      <alignment horizontal="center"/>
    </xf>
    <xf numFmtId="0" fontId="0" fillId="45" borderId="0" xfId="0" applyFill="1" applyBorder="1"/>
    <xf numFmtId="0" fontId="1" fillId="45" borderId="7" xfId="0" applyFont="1" applyFill="1" applyBorder="1" applyAlignment="1">
      <alignment horizontal="center"/>
    </xf>
    <xf numFmtId="0" fontId="1" fillId="45" borderId="6" xfId="0" applyFont="1" applyFill="1" applyBorder="1" applyAlignment="1">
      <alignment horizontal="center"/>
    </xf>
    <xf numFmtId="0" fontId="1" fillId="45" borderId="9" xfId="0" applyFont="1" applyFill="1" applyBorder="1" applyAlignment="1">
      <alignment horizontal="center"/>
    </xf>
    <xf numFmtId="0" fontId="0" fillId="45" borderId="0" xfId="0" applyFill="1"/>
    <xf numFmtId="0" fontId="1" fillId="45" borderId="3" xfId="0" applyFont="1" applyFill="1" applyBorder="1" applyAlignment="1">
      <alignment horizontal="center"/>
    </xf>
    <xf numFmtId="0" fontId="1" fillId="45" borderId="13" xfId="0" applyFont="1" applyFill="1" applyBorder="1" applyAlignment="1">
      <alignment horizontal="center"/>
    </xf>
    <xf numFmtId="0" fontId="0" fillId="45" borderId="2" xfId="0" applyFill="1" applyBorder="1"/>
    <xf numFmtId="0" fontId="1" fillId="41" borderId="3" xfId="0" applyFont="1" applyFill="1" applyBorder="1" applyAlignment="1">
      <alignment horizontal="center"/>
    </xf>
    <xf numFmtId="0" fontId="1" fillId="41" borderId="13" xfId="0" applyFont="1" applyFill="1" applyBorder="1" applyAlignment="1">
      <alignment horizontal="center"/>
    </xf>
    <xf numFmtId="0" fontId="1" fillId="43" borderId="8" xfId="0" applyFont="1" applyFill="1" applyBorder="1" applyAlignment="1">
      <alignment horizontal="center"/>
    </xf>
    <xf numFmtId="0" fontId="1" fillId="43" borderId="4" xfId="0" applyFont="1" applyFill="1" applyBorder="1" applyAlignment="1">
      <alignment horizontal="center"/>
    </xf>
    <xf numFmtId="2" fontId="30" fillId="43" borderId="0" xfId="0" applyNumberFormat="1" applyFont="1" applyFill="1" applyBorder="1" applyAlignment="1">
      <alignment horizontal="center"/>
    </xf>
    <xf numFmtId="0" fontId="0" fillId="43" borderId="0" xfId="0" applyFill="1" applyBorder="1"/>
    <xf numFmtId="0" fontId="0" fillId="43" borderId="11" xfId="0" applyFill="1" applyBorder="1"/>
    <xf numFmtId="2" fontId="31" fillId="43" borderId="0" xfId="0" applyNumberFormat="1" applyFont="1" applyFill="1" applyBorder="1"/>
    <xf numFmtId="2" fontId="1" fillId="43" borderId="7" xfId="0" applyNumberFormat="1" applyFont="1" applyFill="1" applyBorder="1" applyAlignment="1">
      <alignment horizontal="center"/>
    </xf>
    <xf numFmtId="2" fontId="30" fillId="43" borderId="6" xfId="0" applyNumberFormat="1" applyFont="1" applyFill="1" applyBorder="1" applyAlignment="1">
      <alignment horizontal="center"/>
    </xf>
    <xf numFmtId="0" fontId="1" fillId="43" borderId="7" xfId="0" applyFont="1" applyFill="1" applyBorder="1" applyAlignment="1">
      <alignment horizontal="center"/>
    </xf>
    <xf numFmtId="0" fontId="1" fillId="43" borderId="6" xfId="0" applyFont="1" applyFill="1" applyBorder="1" applyAlignment="1">
      <alignment horizontal="center"/>
    </xf>
    <xf numFmtId="2" fontId="0" fillId="43" borderId="0" xfId="0" applyNumberFormat="1" applyFont="1" applyFill="1" applyBorder="1"/>
    <xf numFmtId="2" fontId="1" fillId="43" borderId="9" xfId="0" applyNumberFormat="1" applyFont="1" applyFill="1" applyBorder="1" applyAlignment="1">
      <alignment horizontal="center"/>
    </xf>
    <xf numFmtId="0" fontId="1" fillId="43" borderId="9" xfId="0" applyFont="1" applyFill="1" applyBorder="1" applyAlignment="1">
      <alignment horizontal="center"/>
    </xf>
    <xf numFmtId="2" fontId="0" fillId="43" borderId="0" xfId="0" applyNumberFormat="1" applyFont="1" applyFill="1"/>
    <xf numFmtId="0" fontId="0" fillId="43" borderId="0" xfId="0" applyFill="1"/>
    <xf numFmtId="0" fontId="1" fillId="43" borderId="3" xfId="0" applyFont="1" applyFill="1" applyBorder="1" applyAlignment="1">
      <alignment horizontal="center"/>
    </xf>
    <xf numFmtId="2" fontId="1" fillId="43" borderId="25" xfId="0" applyNumberFormat="1" applyFont="1" applyFill="1" applyBorder="1" applyAlignment="1">
      <alignment horizontal="center"/>
    </xf>
    <xf numFmtId="0" fontId="1" fillId="43" borderId="25" xfId="0" applyFont="1" applyFill="1" applyBorder="1" applyAlignment="1">
      <alignment horizontal="center"/>
    </xf>
    <xf numFmtId="2" fontId="1" fillId="43" borderId="41" xfId="0" applyNumberFormat="1" applyFont="1" applyFill="1" applyBorder="1" applyAlignment="1">
      <alignment horizontal="center"/>
    </xf>
    <xf numFmtId="2" fontId="1" fillId="43" borderId="13" xfId="0" applyNumberFormat="1" applyFont="1" applyFill="1" applyBorder="1" applyAlignment="1">
      <alignment horizontal="center"/>
    </xf>
    <xf numFmtId="0" fontId="1" fillId="43" borderId="13" xfId="0" applyFont="1" applyFill="1" applyBorder="1" applyAlignment="1">
      <alignment horizontal="center"/>
    </xf>
    <xf numFmtId="0" fontId="1" fillId="43" borderId="41" xfId="0" applyFont="1" applyFill="1" applyBorder="1" applyAlignment="1">
      <alignment horizontal="center"/>
    </xf>
    <xf numFmtId="2" fontId="0" fillId="43" borderId="2" xfId="0" applyNumberFormat="1" applyFont="1" applyFill="1" applyBorder="1"/>
    <xf numFmtId="0" fontId="0" fillId="43" borderId="2" xfId="0" applyFill="1" applyBorder="1"/>
    <xf numFmtId="0" fontId="0" fillId="43" borderId="10" xfId="0" applyFill="1" applyBorder="1"/>
    <xf numFmtId="164" fontId="1" fillId="7" borderId="8" xfId="0" applyNumberFormat="1" applyFont="1" applyFill="1" applyBorder="1" applyAlignment="1">
      <alignment horizontal="center"/>
    </xf>
    <xf numFmtId="164" fontId="1" fillId="7" borderId="4" xfId="0" applyNumberFormat="1" applyFont="1" applyFill="1" applyBorder="1" applyAlignment="1">
      <alignment horizontal="center"/>
    </xf>
    <xf numFmtId="164" fontId="1" fillId="7" borderId="0" xfId="0" applyNumberFormat="1" applyFont="1" applyFill="1" applyBorder="1" applyAlignment="1">
      <alignment horizontal="center"/>
    </xf>
    <xf numFmtId="164" fontId="0" fillId="7" borderId="0" xfId="0" applyNumberFormat="1" applyFill="1" applyBorder="1"/>
    <xf numFmtId="164" fontId="0" fillId="7" borderId="11" xfId="0" applyNumberFormat="1" applyFill="1" applyBorder="1"/>
    <xf numFmtId="164" fontId="1" fillId="7" borderId="7" xfId="0" applyNumberFormat="1" applyFont="1" applyFill="1" applyBorder="1" applyAlignment="1">
      <alignment horizontal="center"/>
    </xf>
    <xf numFmtId="164" fontId="1" fillId="7" borderId="6" xfId="0" applyNumberFormat="1" applyFont="1" applyFill="1" applyBorder="1" applyAlignment="1">
      <alignment horizontal="center"/>
    </xf>
    <xf numFmtId="164" fontId="0" fillId="7" borderId="0" xfId="0" applyNumberFormat="1" applyFill="1"/>
    <xf numFmtId="164" fontId="1" fillId="7" borderId="3" xfId="0" applyNumberFormat="1" applyFont="1" applyFill="1" applyBorder="1" applyAlignment="1">
      <alignment horizontal="center"/>
    </xf>
    <xf numFmtId="164" fontId="1" fillId="7" borderId="25" xfId="0" applyNumberFormat="1" applyFont="1" applyFill="1" applyBorder="1" applyAlignment="1">
      <alignment horizontal="center"/>
    </xf>
    <xf numFmtId="164" fontId="1" fillId="7" borderId="41" xfId="0" applyNumberFormat="1" applyFont="1" applyFill="1" applyBorder="1" applyAlignment="1">
      <alignment horizontal="center"/>
    </xf>
    <xf numFmtId="164" fontId="1" fillId="7" borderId="13" xfId="0" applyNumberFormat="1" applyFont="1" applyFill="1" applyBorder="1" applyAlignment="1">
      <alignment horizontal="center"/>
    </xf>
    <xf numFmtId="164" fontId="0" fillId="7" borderId="2" xfId="0" applyNumberFormat="1" applyFill="1" applyBorder="1"/>
    <xf numFmtId="164" fontId="32" fillId="7" borderId="0" xfId="0" applyNumberFormat="1" applyFont="1" applyFill="1" applyBorder="1"/>
    <xf numFmtId="164" fontId="32" fillId="7" borderId="11" xfId="0" applyNumberFormat="1" applyFont="1" applyFill="1" applyBorder="1"/>
    <xf numFmtId="164" fontId="32" fillId="7" borderId="2" xfId="0" applyNumberFormat="1" applyFont="1" applyFill="1" applyBorder="1"/>
    <xf numFmtId="164" fontId="32" fillId="7" borderId="12" xfId="0" applyNumberFormat="1" applyFont="1" applyFill="1" applyBorder="1"/>
    <xf numFmtId="164" fontId="32" fillId="7" borderId="12" xfId="3" applyNumberFormat="1" applyFont="1" applyFill="1" applyBorder="1"/>
    <xf numFmtId="164" fontId="1" fillId="46" borderId="7" xfId="0" applyNumberFormat="1" applyFont="1" applyFill="1" applyBorder="1" applyAlignment="1">
      <alignment horizontal="center"/>
    </xf>
    <xf numFmtId="164" fontId="1" fillId="46" borderId="6" xfId="0" applyNumberFormat="1" applyFont="1" applyFill="1" applyBorder="1" applyAlignment="1">
      <alignment horizontal="center"/>
    </xf>
    <xf numFmtId="164" fontId="1" fillId="46" borderId="9" xfId="0" applyNumberFormat="1" applyFont="1" applyFill="1" applyBorder="1" applyAlignment="1">
      <alignment horizontal="center"/>
    </xf>
    <xf numFmtId="164" fontId="1" fillId="46" borderId="25" xfId="0" applyNumberFormat="1" applyFont="1" applyFill="1" applyBorder="1" applyAlignment="1">
      <alignment horizontal="center"/>
    </xf>
    <xf numFmtId="164" fontId="1" fillId="46" borderId="41" xfId="0" applyNumberFormat="1" applyFont="1" applyFill="1" applyBorder="1" applyAlignment="1">
      <alignment horizontal="center"/>
    </xf>
    <xf numFmtId="164" fontId="1" fillId="46" borderId="13" xfId="0" applyNumberFormat="1" applyFont="1" applyFill="1" applyBorder="1" applyAlignment="1">
      <alignment horizontal="center"/>
    </xf>
    <xf numFmtId="164" fontId="0" fillId="46" borderId="10" xfId="0" applyNumberFormat="1" applyFill="1" applyBorder="1"/>
    <xf numFmtId="44" fontId="1" fillId="45" borderId="7" xfId="101" applyFont="1" applyFill="1" applyBorder="1" applyAlignment="1">
      <alignment horizontal="center"/>
    </xf>
    <xf numFmtId="44" fontId="1" fillId="45" borderId="6" xfId="101" applyFont="1" applyFill="1" applyBorder="1" applyAlignment="1">
      <alignment horizontal="center"/>
    </xf>
    <xf numFmtId="44" fontId="1" fillId="45" borderId="9" xfId="101" applyFont="1" applyFill="1" applyBorder="1" applyAlignment="1">
      <alignment horizontal="center"/>
    </xf>
    <xf numFmtId="44" fontId="1" fillId="45" borderId="25" xfId="101" applyFont="1" applyFill="1" applyBorder="1" applyAlignment="1">
      <alignment horizontal="center"/>
    </xf>
    <xf numFmtId="44" fontId="1" fillId="45" borderId="41" xfId="101" applyFont="1" applyFill="1" applyBorder="1" applyAlignment="1">
      <alignment horizontal="center"/>
    </xf>
    <xf numFmtId="44" fontId="1" fillId="45" borderId="13" xfId="101" applyFont="1" applyFill="1" applyBorder="1" applyAlignment="1">
      <alignment horizontal="center"/>
    </xf>
    <xf numFmtId="164" fontId="1" fillId="41" borderId="0" xfId="3" applyNumberFormat="1" applyFont="1" applyFill="1" applyBorder="1" applyAlignment="1">
      <alignment horizontal="center"/>
    </xf>
    <xf numFmtId="164" fontId="0" fillId="41" borderId="11" xfId="3" applyNumberFormat="1" applyFont="1" applyFill="1" applyBorder="1" applyAlignment="1"/>
    <xf numFmtId="164" fontId="0" fillId="41" borderId="0" xfId="3" applyNumberFormat="1" applyFont="1" applyFill="1" applyBorder="1" applyAlignment="1"/>
    <xf numFmtId="164" fontId="0" fillId="41" borderId="2" xfId="3" applyNumberFormat="1" applyFont="1" applyFill="1" applyBorder="1" applyAlignment="1"/>
    <xf numFmtId="164" fontId="0" fillId="41" borderId="0" xfId="3" applyNumberFormat="1" applyFont="1" applyFill="1" applyAlignment="1"/>
    <xf numFmtId="164" fontId="1" fillId="41" borderId="3" xfId="3" applyNumberFormat="1" applyFont="1" applyFill="1" applyBorder="1" applyAlignment="1">
      <alignment horizontal="center"/>
    </xf>
    <xf numFmtId="164" fontId="1" fillId="41" borderId="8" xfId="3" applyNumberFormat="1" applyFont="1" applyFill="1" applyBorder="1" applyAlignment="1">
      <alignment horizontal="center"/>
    </xf>
    <xf numFmtId="164" fontId="1" fillId="41" borderId="4" xfId="3" applyNumberFormat="1" applyFont="1" applyFill="1" applyBorder="1" applyAlignment="1">
      <alignment horizontal="center"/>
    </xf>
    <xf numFmtId="2" fontId="0" fillId="43" borderId="11" xfId="0" applyNumberFormat="1" applyFont="1" applyFill="1" applyBorder="1"/>
    <xf numFmtId="2" fontId="37" fillId="43" borderId="0" xfId="0" applyNumberFormat="1" applyFont="1" applyFill="1" applyBorder="1"/>
    <xf numFmtId="2" fontId="0" fillId="43" borderId="10" xfId="0" applyNumberFormat="1" applyFont="1" applyFill="1" applyBorder="1"/>
    <xf numFmtId="164" fontId="0" fillId="43" borderId="0" xfId="0" applyNumberFormat="1" applyFont="1" applyFill="1"/>
    <xf numFmtId="164" fontId="1" fillId="43" borderId="3" xfId="0" applyNumberFormat="1" applyFont="1" applyFill="1" applyBorder="1" applyAlignment="1">
      <alignment horizontal="center"/>
    </xf>
    <xf numFmtId="164" fontId="1" fillId="43" borderId="8" xfId="0" applyNumberFormat="1" applyFont="1" applyFill="1" applyBorder="1" applyAlignment="1">
      <alignment horizontal="center"/>
    </xf>
    <xf numFmtId="164" fontId="1" fillId="43" borderId="4" xfId="0" applyNumberFormat="1" applyFont="1" applyFill="1" applyBorder="1" applyAlignment="1">
      <alignment horizontal="center"/>
    </xf>
    <xf numFmtId="2" fontId="32" fillId="43" borderId="12" xfId="0" applyNumberFormat="1" applyFont="1" applyFill="1" applyBorder="1"/>
    <xf numFmtId="44" fontId="32" fillId="45" borderId="10" xfId="101" applyFont="1" applyFill="1" applyBorder="1"/>
    <xf numFmtId="164" fontId="1" fillId="41" borderId="12" xfId="0" applyNumberFormat="1" applyFont="1" applyFill="1" applyBorder="1" applyAlignment="1">
      <alignment horizontal="center"/>
    </xf>
    <xf numFmtId="0" fontId="1" fillId="41" borderId="12" xfId="0" applyFont="1" applyFill="1" applyBorder="1" applyAlignment="1">
      <alignment horizontal="center"/>
    </xf>
    <xf numFmtId="0" fontId="0" fillId="41" borderId="10" xfId="0" applyFont="1" applyFill="1" applyBorder="1"/>
    <xf numFmtId="0" fontId="1" fillId="0" borderId="10"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xf>
    <xf numFmtId="0" fontId="0" fillId="0" borderId="22" xfId="0" applyFont="1" applyBorder="1" applyAlignment="1">
      <alignment horizontal="center"/>
    </xf>
    <xf numFmtId="0" fontId="1" fillId="0" borderId="0" xfId="0" applyFont="1" applyBorder="1"/>
    <xf numFmtId="0" fontId="1" fillId="0" borderId="2" xfId="0" applyFont="1" applyBorder="1" applyAlignment="1">
      <alignment horizontal="center"/>
    </xf>
    <xf numFmtId="0" fontId="0" fillId="0" borderId="33" xfId="0" applyFont="1" applyBorder="1" applyAlignment="1">
      <alignment horizontal="center"/>
    </xf>
    <xf numFmtId="0" fontId="1" fillId="0" borderId="0" xfId="0" applyFont="1" applyFill="1" applyBorder="1" applyAlignment="1">
      <alignment horizontal="center"/>
    </xf>
    <xf numFmtId="0" fontId="1" fillId="0" borderId="12" xfId="0" applyFont="1" applyBorder="1" applyAlignment="1">
      <alignment horizontal="center"/>
    </xf>
    <xf numFmtId="0" fontId="0" fillId="0" borderId="26" xfId="0" applyFont="1" applyFill="1" applyBorder="1" applyAlignment="1">
      <alignment horizontal="center"/>
    </xf>
    <xf numFmtId="0" fontId="1" fillId="0" borderId="47" xfId="0" applyFont="1" applyBorder="1" applyAlignment="1">
      <alignment horizontal="center"/>
    </xf>
    <xf numFmtId="0" fontId="0" fillId="0" borderId="1" xfId="0" applyFont="1" applyBorder="1"/>
    <xf numFmtId="0" fontId="0" fillId="0" borderId="5" xfId="0" applyFont="1" applyBorder="1"/>
    <xf numFmtId="0" fontId="0" fillId="0" borderId="4" xfId="0" applyFont="1" applyBorder="1"/>
    <xf numFmtId="0" fontId="0" fillId="0" borderId="0" xfId="0" applyFont="1" applyBorder="1"/>
    <xf numFmtId="0" fontId="24" fillId="0" borderId="30" xfId="2" applyFont="1" applyBorder="1"/>
    <xf numFmtId="0" fontId="24" fillId="0" borderId="32" xfId="2" applyFont="1" applyBorder="1"/>
    <xf numFmtId="0" fontId="0" fillId="0" borderId="25" xfId="0" applyFont="1" applyBorder="1"/>
    <xf numFmtId="0" fontId="0" fillId="0" borderId="26" xfId="0" applyFont="1" applyBorder="1"/>
    <xf numFmtId="0" fontId="0" fillId="0" borderId="12" xfId="0" applyFont="1" applyBorder="1"/>
    <xf numFmtId="0" fontId="0" fillId="0" borderId="2" xfId="0" applyFont="1" applyBorder="1"/>
    <xf numFmtId="0" fontId="0" fillId="0" borderId="0" xfId="0" applyFont="1" applyBorder="1" applyAlignment="1"/>
    <xf numFmtId="0" fontId="0" fillId="0" borderId="7" xfId="0" applyFont="1" applyBorder="1" applyAlignment="1">
      <alignment vertical="center" wrapText="1"/>
    </xf>
    <xf numFmtId="0" fontId="1" fillId="3" borderId="26" xfId="0" applyFont="1" applyFill="1" applyBorder="1"/>
    <xf numFmtId="0" fontId="1" fillId="7" borderId="3" xfId="0" applyFont="1" applyFill="1" applyBorder="1" applyAlignment="1">
      <alignment horizontal="center"/>
    </xf>
    <xf numFmtId="0" fontId="1" fillId="7" borderId="8" xfId="0" applyFont="1" applyFill="1" applyBorder="1" applyAlignment="1">
      <alignment horizontal="center"/>
    </xf>
    <xf numFmtId="0" fontId="1" fillId="7" borderId="4" xfId="0" applyFont="1" applyFill="1" applyBorder="1" applyAlignment="1">
      <alignment horizontal="center"/>
    </xf>
    <xf numFmtId="0" fontId="27" fillId="7" borderId="3" xfId="0" applyFont="1" applyFill="1" applyBorder="1" applyAlignment="1">
      <alignment horizontal="center"/>
    </xf>
    <xf numFmtId="0" fontId="27" fillId="8" borderId="8" xfId="2" applyFont="1" applyFill="1" applyBorder="1" applyAlignment="1">
      <alignment horizontal="center"/>
    </xf>
    <xf numFmtId="0" fontId="0" fillId="2" borderId="48" xfId="0" applyFont="1" applyFill="1" applyBorder="1"/>
    <xf numFmtId="0" fontId="0" fillId="0" borderId="25" xfId="0" applyFont="1" applyBorder="1" applyAlignment="1">
      <alignment horizontal="left"/>
    </xf>
    <xf numFmtId="0" fontId="0" fillId="2" borderId="25" xfId="0" applyFont="1" applyFill="1" applyBorder="1" applyAlignment="1">
      <alignment horizontal="left"/>
    </xf>
    <xf numFmtId="164" fontId="28" fillId="42" borderId="95" xfId="0" applyNumberFormat="1" applyFont="1" applyFill="1" applyBorder="1" applyAlignment="1">
      <alignment horizontal="center"/>
    </xf>
    <xf numFmtId="2" fontId="30" fillId="43" borderId="12" xfId="0" applyNumberFormat="1" applyFont="1" applyFill="1" applyBorder="1" applyAlignment="1">
      <alignment horizontal="center"/>
    </xf>
    <xf numFmtId="0" fontId="1" fillId="43" borderId="12" xfId="0" applyFont="1" applyFill="1" applyBorder="1" applyAlignment="1">
      <alignment horizontal="center"/>
    </xf>
    <xf numFmtId="2" fontId="30" fillId="43" borderId="13" xfId="0" applyNumberFormat="1" applyFont="1" applyFill="1" applyBorder="1" applyAlignment="1">
      <alignment horizontal="center"/>
    </xf>
    <xf numFmtId="164" fontId="1" fillId="7" borderId="12" xfId="0" applyNumberFormat="1" applyFont="1" applyFill="1" applyBorder="1" applyAlignment="1">
      <alignment horizontal="center"/>
    </xf>
    <xf numFmtId="164" fontId="1" fillId="46" borderId="12" xfId="0" applyNumberFormat="1" applyFont="1" applyFill="1" applyBorder="1" applyAlignment="1">
      <alignment horizontal="center"/>
    </xf>
    <xf numFmtId="44" fontId="1" fillId="45" borderId="12" xfId="101" applyFont="1" applyFill="1" applyBorder="1" applyAlignment="1">
      <alignment horizontal="center"/>
    </xf>
    <xf numFmtId="0" fontId="1" fillId="45" borderId="12" xfId="0" applyFont="1" applyFill="1" applyBorder="1" applyAlignment="1">
      <alignment horizontal="center"/>
    </xf>
    <xf numFmtId="0" fontId="1" fillId="41" borderId="11" xfId="0" applyFont="1" applyFill="1" applyBorder="1" applyAlignment="1">
      <alignment horizontal="center"/>
    </xf>
    <xf numFmtId="164" fontId="28" fillId="42" borderId="0" xfId="0" applyNumberFormat="1" applyFont="1" applyFill="1" applyBorder="1" applyAlignment="1">
      <alignment horizontal="center"/>
    </xf>
    <xf numFmtId="164" fontId="28" fillId="42" borderId="80" xfId="0" applyNumberFormat="1" applyFont="1" applyFill="1" applyBorder="1" applyAlignment="1">
      <alignment horizontal="center"/>
    </xf>
    <xf numFmtId="164" fontId="28" fillId="42" borderId="113" xfId="0" applyNumberFormat="1" applyFont="1" applyFill="1" applyBorder="1" applyAlignment="1">
      <alignment horizontal="center"/>
    </xf>
    <xf numFmtId="0" fontId="1" fillId="45" borderId="11" xfId="0" applyFont="1" applyFill="1" applyBorder="1" applyAlignment="1">
      <alignment horizontal="center"/>
    </xf>
    <xf numFmtId="0" fontId="1" fillId="43" borderId="11" xfId="0" applyFont="1" applyFill="1" applyBorder="1" applyAlignment="1">
      <alignment horizontal="center"/>
    </xf>
    <xf numFmtId="164" fontId="1" fillId="7" borderId="11" xfId="0" applyNumberFormat="1" applyFont="1" applyFill="1" applyBorder="1" applyAlignment="1">
      <alignment horizontal="center"/>
    </xf>
    <xf numFmtId="164" fontId="1" fillId="46" borderId="11" xfId="0" applyNumberFormat="1" applyFont="1" applyFill="1" applyBorder="1" applyAlignment="1">
      <alignment horizontal="center"/>
    </xf>
    <xf numFmtId="44" fontId="1" fillId="7" borderId="0" xfId="101" applyFont="1" applyFill="1" applyBorder="1" applyAlignment="1">
      <alignment horizontal="center"/>
    </xf>
    <xf numFmtId="44" fontId="0" fillId="41" borderId="0" xfId="101" applyFont="1" applyFill="1" applyBorder="1" applyAlignment="1"/>
    <xf numFmtId="44" fontId="0" fillId="41" borderId="11" xfId="101" applyFont="1" applyFill="1" applyBorder="1" applyAlignment="1"/>
    <xf numFmtId="44" fontId="0" fillId="42" borderId="0" xfId="101" applyFont="1" applyFill="1"/>
    <xf numFmtId="44" fontId="0" fillId="42" borderId="80" xfId="101" applyFont="1" applyFill="1" applyBorder="1"/>
    <xf numFmtId="44" fontId="0" fillId="43" borderId="0" xfId="101" applyFont="1" applyFill="1" applyBorder="1"/>
    <xf numFmtId="44" fontId="31" fillId="43" borderId="11" xfId="101" applyFont="1" applyFill="1" applyBorder="1"/>
    <xf numFmtId="44" fontId="0" fillId="7" borderId="0" xfId="101" applyFont="1" applyFill="1" applyBorder="1"/>
    <xf numFmtId="44" fontId="0" fillId="7" borderId="11" xfId="101" applyFont="1" applyFill="1" applyBorder="1"/>
    <xf numFmtId="44" fontId="0" fillId="46" borderId="0" xfId="101" applyFont="1" applyFill="1" applyBorder="1"/>
    <xf numFmtId="44" fontId="0" fillId="46" borderId="11" xfId="101" applyFont="1" applyFill="1" applyBorder="1"/>
    <xf numFmtId="44" fontId="1" fillId="41" borderId="0" xfId="101" applyFont="1" applyFill="1" applyBorder="1" applyAlignment="1">
      <alignment horizontal="center"/>
    </xf>
    <xf numFmtId="44" fontId="28" fillId="42" borderId="0" xfId="101" applyFont="1" applyFill="1" applyAlignment="1">
      <alignment horizontal="center"/>
    </xf>
    <xf numFmtId="44" fontId="1" fillId="43" borderId="0" xfId="101" applyFont="1" applyFill="1" applyBorder="1" applyAlignment="1">
      <alignment horizontal="center"/>
    </xf>
    <xf numFmtId="44" fontId="1" fillId="46" borderId="0" xfId="101" applyFont="1" applyFill="1" applyBorder="1" applyAlignment="1">
      <alignment horizontal="center"/>
    </xf>
    <xf numFmtId="44" fontId="29" fillId="42" borderId="0" xfId="101" applyFont="1" applyFill="1"/>
    <xf numFmtId="44" fontId="32" fillId="43" borderId="0" xfId="101" applyFont="1" applyFill="1" applyBorder="1"/>
    <xf numFmtId="44" fontId="32" fillId="7" borderId="0" xfId="101" applyFont="1" applyFill="1" applyBorder="1"/>
    <xf numFmtId="44" fontId="32" fillId="46" borderId="0" xfId="101" applyFont="1" applyFill="1" applyBorder="1"/>
    <xf numFmtId="44" fontId="31" fillId="43" borderId="10" xfId="101" applyFont="1" applyFill="1" applyBorder="1"/>
    <xf numFmtId="44" fontId="0" fillId="43" borderId="11" xfId="101" applyFont="1" applyFill="1" applyBorder="1"/>
    <xf numFmtId="44" fontId="0" fillId="43" borderId="2" xfId="101" applyFont="1" applyFill="1" applyBorder="1"/>
    <xf numFmtId="44" fontId="0" fillId="43" borderId="10" xfId="101" applyFont="1" applyFill="1" applyBorder="1"/>
    <xf numFmtId="44" fontId="0" fillId="7" borderId="2" xfId="101" applyFont="1" applyFill="1" applyBorder="1"/>
    <xf numFmtId="44" fontId="0" fillId="46" borderId="2" xfId="101" applyFont="1" applyFill="1" applyBorder="1"/>
    <xf numFmtId="44" fontId="0" fillId="45" borderId="13" xfId="101" applyFont="1" applyFill="1" applyBorder="1"/>
    <xf numFmtId="44" fontId="0" fillId="42" borderId="0" xfId="101" applyFont="1" applyFill="1" applyBorder="1"/>
    <xf numFmtId="44" fontId="0" fillId="41" borderId="2" xfId="101" applyFont="1" applyFill="1" applyBorder="1" applyAlignment="1"/>
    <xf numFmtId="44" fontId="0" fillId="41" borderId="0" xfId="101" applyFont="1" applyFill="1" applyAlignment="1"/>
    <xf numFmtId="44" fontId="31" fillId="43" borderId="0" xfId="101" applyFont="1" applyFill="1"/>
    <xf numFmtId="44" fontId="0" fillId="7" borderId="0" xfId="101" applyFont="1" applyFill="1"/>
    <xf numFmtId="44" fontId="0" fillId="46" borderId="0" xfId="101" applyFont="1" applyFill="1"/>
    <xf numFmtId="164" fontId="29" fillId="42" borderId="0" xfId="0" applyNumberFormat="1" applyFont="1" applyFill="1" applyBorder="1"/>
    <xf numFmtId="44" fontId="0" fillId="45" borderId="1" xfId="101" applyFont="1" applyFill="1" applyBorder="1"/>
    <xf numFmtId="44" fontId="0" fillId="45" borderId="5" xfId="101" applyFont="1" applyFill="1" applyBorder="1"/>
    <xf numFmtId="164" fontId="29" fillId="42" borderId="47" xfId="0" applyNumberFormat="1" applyFont="1" applyFill="1" applyBorder="1"/>
    <xf numFmtId="164" fontId="0" fillId="42" borderId="13" xfId="0" applyNumberFormat="1" applyFont="1" applyFill="1" applyBorder="1"/>
    <xf numFmtId="164" fontId="29" fillId="42" borderId="1" xfId="0" applyNumberFormat="1" applyFont="1" applyFill="1" applyBorder="1"/>
    <xf numFmtId="164" fontId="0" fillId="42" borderId="11" xfId="0" applyNumberFormat="1" applyFont="1" applyFill="1" applyBorder="1"/>
    <xf numFmtId="164" fontId="0" fillId="42" borderId="5" xfId="0" applyNumberFormat="1" applyFont="1" applyFill="1" applyBorder="1"/>
    <xf numFmtId="164" fontId="0" fillId="42" borderId="10" xfId="0" applyNumberFormat="1" applyFont="1" applyFill="1" applyBorder="1"/>
    <xf numFmtId="44" fontId="1" fillId="45" borderId="1" xfId="101" applyFont="1" applyFill="1" applyBorder="1" applyAlignment="1">
      <alignment horizontal="center"/>
    </xf>
    <xf numFmtId="0" fontId="0" fillId="0" borderId="34" xfId="0" applyFont="1" applyBorder="1" applyAlignment="1">
      <alignment horizontal="center"/>
    </xf>
    <xf numFmtId="0" fontId="0" fillId="0" borderId="45" xfId="0" applyFont="1" applyBorder="1" applyAlignment="1">
      <alignment horizontal="center"/>
    </xf>
    <xf numFmtId="0" fontId="0" fillId="0" borderId="36" xfId="0" applyFont="1" applyBorder="1" applyAlignment="1">
      <alignment horizontal="center"/>
    </xf>
    <xf numFmtId="0" fontId="0" fillId="0" borderId="25" xfId="0" applyFont="1" applyBorder="1" applyAlignment="1">
      <alignment horizontal="center"/>
    </xf>
    <xf numFmtId="44" fontId="32" fillId="45" borderId="13" xfId="101" applyFont="1" applyFill="1" applyBorder="1"/>
    <xf numFmtId="44" fontId="25" fillId="41" borderId="147" xfId="101" applyFont="1" applyFill="1" applyBorder="1" applyAlignment="1">
      <alignment horizontal="right" wrapText="1"/>
    </xf>
    <xf numFmtId="44" fontId="25" fillId="41" borderId="148" xfId="101" applyFont="1" applyFill="1" applyBorder="1" applyAlignment="1">
      <alignment horizontal="right" wrapText="1"/>
    </xf>
    <xf numFmtId="44" fontId="25" fillId="41" borderId="149" xfId="101" applyFont="1" applyFill="1" applyBorder="1" applyAlignment="1">
      <alignment horizontal="right" wrapText="1"/>
    </xf>
    <xf numFmtId="164" fontId="0" fillId="41" borderId="47" xfId="0" applyNumberFormat="1" applyFont="1" applyFill="1" applyBorder="1" applyAlignment="1"/>
    <xf numFmtId="164" fontId="0" fillId="41" borderId="13" xfId="0" applyNumberFormat="1" applyFont="1" applyFill="1" applyBorder="1" applyAlignment="1"/>
    <xf numFmtId="164" fontId="0" fillId="41" borderId="1" xfId="0" applyNumberFormat="1" applyFont="1" applyFill="1" applyBorder="1" applyAlignment="1"/>
    <xf numFmtId="164" fontId="0" fillId="41" borderId="5" xfId="0" applyNumberFormat="1" applyFont="1" applyFill="1" applyBorder="1" applyAlignment="1"/>
    <xf numFmtId="164" fontId="0" fillId="41" borderId="10" xfId="0" applyNumberFormat="1" applyFont="1" applyFill="1" applyBorder="1" applyAlignment="1"/>
    <xf numFmtId="164" fontId="0" fillId="41" borderId="47" xfId="0" applyNumberFormat="1" applyFont="1" applyFill="1" applyBorder="1"/>
    <xf numFmtId="164" fontId="0" fillId="41" borderId="13" xfId="0" applyNumberFormat="1" applyFont="1" applyFill="1" applyBorder="1"/>
    <xf numFmtId="164" fontId="0" fillId="41" borderId="5" xfId="0" applyNumberFormat="1" applyFont="1" applyFill="1" applyBorder="1"/>
    <xf numFmtId="164" fontId="0" fillId="41" borderId="10" xfId="0" applyNumberFormat="1" applyFont="1" applyFill="1" applyBorder="1"/>
    <xf numFmtId="0" fontId="0" fillId="0" borderId="150" xfId="0" applyFont="1" applyBorder="1" applyAlignment="1">
      <alignment horizontal="center"/>
    </xf>
    <xf numFmtId="0" fontId="0" fillId="0" borderId="48" xfId="0" applyFont="1" applyFill="1" applyBorder="1" applyAlignment="1">
      <alignment horizontal="center"/>
    </xf>
    <xf numFmtId="0" fontId="0" fillId="0" borderId="150" xfId="0" applyFont="1" applyFill="1" applyBorder="1" applyAlignment="1">
      <alignment horizontal="center"/>
    </xf>
    <xf numFmtId="164" fontId="1" fillId="41" borderId="1" xfId="0" applyNumberFormat="1" applyFont="1" applyFill="1" applyBorder="1" applyAlignment="1">
      <alignment horizontal="center"/>
    </xf>
    <xf numFmtId="44" fontId="1" fillId="41" borderId="1" xfId="101" applyFont="1" applyFill="1" applyBorder="1" applyAlignment="1">
      <alignment horizontal="center"/>
    </xf>
    <xf numFmtId="164" fontId="1" fillId="41" borderId="47" xfId="0" applyNumberFormat="1" applyFont="1" applyFill="1" applyBorder="1" applyAlignment="1">
      <alignment horizontal="center"/>
    </xf>
    <xf numFmtId="0" fontId="0" fillId="41" borderId="12" xfId="0" applyFont="1" applyFill="1" applyBorder="1"/>
    <xf numFmtId="0" fontId="0" fillId="41" borderId="13" xfId="0" applyFont="1" applyFill="1" applyBorder="1"/>
    <xf numFmtId="0" fontId="0" fillId="0" borderId="119" xfId="0" applyFont="1" applyFill="1" applyBorder="1" applyAlignment="1">
      <alignment horizontal="center"/>
    </xf>
    <xf numFmtId="0" fontId="0" fillId="0" borderId="35" xfId="0" applyFont="1" applyFill="1" applyBorder="1" applyAlignment="1">
      <alignment horizontal="center"/>
    </xf>
    <xf numFmtId="0" fontId="0" fillId="0" borderId="63" xfId="0" applyFont="1" applyFill="1" applyBorder="1" applyAlignment="1">
      <alignment horizontal="center"/>
    </xf>
    <xf numFmtId="4" fontId="0" fillId="41" borderId="12" xfId="0" applyNumberFormat="1" applyFont="1" applyFill="1" applyBorder="1" applyAlignment="1"/>
    <xf numFmtId="43" fontId="0" fillId="41" borderId="12" xfId="3" applyFont="1" applyFill="1" applyBorder="1" applyAlignment="1"/>
    <xf numFmtId="43" fontId="0" fillId="41" borderId="13" xfId="3" applyFont="1" applyFill="1" applyBorder="1" applyAlignment="1"/>
    <xf numFmtId="164" fontId="0" fillId="41" borderId="2" xfId="0" applyNumberFormat="1" applyFont="1" applyFill="1" applyBorder="1" applyAlignment="1"/>
    <xf numFmtId="4" fontId="0" fillId="41" borderId="2" xfId="0" applyNumberFormat="1" applyFont="1" applyFill="1" applyBorder="1" applyAlignment="1"/>
    <xf numFmtId="43" fontId="0" fillId="41" borderId="2" xfId="3" applyFont="1" applyFill="1" applyBorder="1" applyAlignment="1"/>
    <xf numFmtId="43" fontId="0" fillId="41" borderId="10" xfId="3" applyFont="1" applyFill="1" applyBorder="1" applyAlignment="1"/>
    <xf numFmtId="0" fontId="1" fillId="0" borderId="2" xfId="0" applyFont="1" applyFill="1" applyBorder="1" applyAlignment="1">
      <alignment horizontal="center"/>
    </xf>
    <xf numFmtId="0" fontId="0" fillId="0" borderId="34" xfId="0" applyFont="1" applyFill="1" applyBorder="1" applyAlignment="1">
      <alignment horizontal="center"/>
    </xf>
    <xf numFmtId="0" fontId="0" fillId="0" borderId="36" xfId="0" applyFont="1" applyFill="1" applyBorder="1" applyAlignment="1">
      <alignment horizontal="center"/>
    </xf>
    <xf numFmtId="164" fontId="28" fillId="42" borderId="158" xfId="0" applyNumberFormat="1" applyFont="1" applyFill="1" applyBorder="1" applyAlignment="1">
      <alignment horizontal="center"/>
    </xf>
    <xf numFmtId="164" fontId="28" fillId="42" borderId="159" xfId="0" applyNumberFormat="1" applyFont="1" applyFill="1" applyBorder="1" applyAlignment="1">
      <alignment horizontal="center"/>
    </xf>
    <xf numFmtId="0" fontId="24" fillId="0" borderId="29" xfId="2" applyFont="1" applyBorder="1"/>
    <xf numFmtId="0" fontId="0" fillId="0" borderId="121" xfId="0" applyFont="1" applyBorder="1" applyAlignment="1">
      <alignment horizontal="center"/>
    </xf>
    <xf numFmtId="0" fontId="0" fillId="0" borderId="160" xfId="0" applyFont="1" applyBorder="1" applyAlignment="1">
      <alignment horizontal="center"/>
    </xf>
    <xf numFmtId="164" fontId="1" fillId="7" borderId="47" xfId="0" applyNumberFormat="1" applyFont="1" applyFill="1" applyBorder="1" applyAlignment="1">
      <alignment horizontal="center"/>
    </xf>
    <xf numFmtId="164" fontId="1" fillId="7" borderId="1" xfId="0" applyNumberFormat="1" applyFont="1" applyFill="1" applyBorder="1" applyAlignment="1">
      <alignment horizontal="center"/>
    </xf>
    <xf numFmtId="164" fontId="1" fillId="7" borderId="5" xfId="0" applyNumberFormat="1" applyFont="1" applyFill="1" applyBorder="1" applyAlignment="1">
      <alignment horizontal="center"/>
    </xf>
    <xf numFmtId="44" fontId="1" fillId="45" borderId="11" xfId="101" applyFont="1" applyFill="1" applyBorder="1" applyAlignment="1">
      <alignment horizontal="center"/>
    </xf>
    <xf numFmtId="44" fontId="1" fillId="45" borderId="10" xfId="101" applyFont="1" applyFill="1" applyBorder="1" applyAlignment="1">
      <alignment horizontal="center"/>
    </xf>
    <xf numFmtId="44" fontId="1" fillId="45" borderId="75" xfId="101" applyFont="1" applyFill="1" applyBorder="1" applyAlignment="1">
      <alignment horizontal="center"/>
    </xf>
    <xf numFmtId="44" fontId="1" fillId="45" borderId="162" xfId="101" applyFont="1" applyFill="1" applyBorder="1" applyAlignment="1">
      <alignment horizontal="center"/>
    </xf>
    <xf numFmtId="164" fontId="0" fillId="46" borderId="1" xfId="0" applyNumberFormat="1" applyFill="1" applyBorder="1"/>
    <xf numFmtId="164" fontId="1" fillId="46" borderId="1" xfId="0" applyNumberFormat="1" applyFont="1" applyFill="1" applyBorder="1" applyAlignment="1">
      <alignment horizontal="center"/>
    </xf>
    <xf numFmtId="164" fontId="38" fillId="42" borderId="0" xfId="0" applyNumberFormat="1" applyFont="1" applyFill="1" applyAlignment="1">
      <alignment horizontal="center"/>
    </xf>
    <xf numFmtId="164" fontId="16" fillId="42" borderId="0" xfId="0" applyNumberFormat="1" applyFont="1" applyFill="1"/>
    <xf numFmtId="0" fontId="16" fillId="0" borderId="0" xfId="0" applyFont="1"/>
    <xf numFmtId="44" fontId="3" fillId="41" borderId="16" xfId="101" applyFont="1" applyFill="1" applyBorder="1" applyAlignment="1"/>
    <xf numFmtId="44" fontId="3" fillId="41" borderId="15" xfId="101" applyFont="1" applyFill="1" applyBorder="1" applyAlignment="1"/>
    <xf numFmtId="44" fontId="3" fillId="41" borderId="19" xfId="101" applyFont="1" applyFill="1" applyBorder="1" applyAlignment="1"/>
    <xf numFmtId="44" fontId="40" fillId="45" borderId="5" xfId="101" applyFont="1" applyFill="1" applyBorder="1"/>
    <xf numFmtId="164" fontId="40" fillId="42" borderId="0" xfId="0" applyNumberFormat="1" applyFont="1" applyFill="1"/>
    <xf numFmtId="164" fontId="40" fillId="42" borderId="80" xfId="0" applyNumberFormat="1" applyFont="1" applyFill="1" applyBorder="1"/>
    <xf numFmtId="2" fontId="40" fillId="43" borderId="0" xfId="0" applyNumberFormat="1" applyFont="1" applyFill="1" applyBorder="1"/>
    <xf numFmtId="2" fontId="40" fillId="43" borderId="11" xfId="0" applyNumberFormat="1" applyFont="1" applyFill="1" applyBorder="1"/>
    <xf numFmtId="164" fontId="40" fillId="7" borderId="0" xfId="0" applyNumberFormat="1" applyFont="1" applyFill="1" applyBorder="1"/>
    <xf numFmtId="164" fontId="40" fillId="7" borderId="11" xfId="0" applyNumberFormat="1" applyFont="1" applyFill="1" applyBorder="1"/>
    <xf numFmtId="164" fontId="40" fillId="46" borderId="0" xfId="0" applyNumberFormat="1" applyFont="1" applyFill="1" applyBorder="1"/>
    <xf numFmtId="164" fontId="40" fillId="46" borderId="11" xfId="0" applyNumberFormat="1" applyFont="1" applyFill="1" applyBorder="1"/>
    <xf numFmtId="44" fontId="40" fillId="45" borderId="0" xfId="101" applyFont="1" applyFill="1" applyBorder="1"/>
    <xf numFmtId="44" fontId="40" fillId="45" borderId="11" xfId="101" applyFont="1" applyFill="1" applyBorder="1"/>
    <xf numFmtId="164" fontId="40" fillId="7" borderId="2" xfId="0" applyNumberFormat="1" applyFont="1" applyFill="1" applyBorder="1"/>
    <xf numFmtId="164" fontId="39" fillId="44" borderId="0" xfId="0" applyNumberFormat="1" applyFont="1" applyFill="1" applyBorder="1"/>
    <xf numFmtId="44" fontId="40" fillId="45" borderId="1" xfId="101" applyFont="1" applyFill="1" applyBorder="1"/>
    <xf numFmtId="44" fontId="40" fillId="45" borderId="47" xfId="101" applyFont="1" applyFill="1" applyBorder="1"/>
    <xf numFmtId="44" fontId="40" fillId="45" borderId="13" xfId="101" applyFont="1" applyFill="1" applyBorder="1"/>
    <xf numFmtId="44" fontId="40" fillId="45" borderId="10" xfId="101" applyFont="1" applyFill="1" applyBorder="1"/>
    <xf numFmtId="164" fontId="40" fillId="41" borderId="0" xfId="3" applyNumberFormat="1" applyFont="1" applyFill="1" applyBorder="1" applyAlignment="1"/>
    <xf numFmtId="164" fontId="40" fillId="41" borderId="11" xfId="3" applyNumberFormat="1" applyFont="1" applyFill="1" applyBorder="1" applyAlignment="1"/>
    <xf numFmtId="164" fontId="39" fillId="42" borderId="0" xfId="0" applyNumberFormat="1" applyFont="1" applyFill="1"/>
    <xf numFmtId="164" fontId="40" fillId="43" borderId="0" xfId="0" applyNumberFormat="1" applyFont="1" applyFill="1" applyBorder="1"/>
    <xf numFmtId="164" fontId="40" fillId="43" borderId="11" xfId="0" applyNumberFormat="1" applyFont="1" applyFill="1" applyBorder="1"/>
    <xf numFmtId="164" fontId="40" fillId="46" borderId="47" xfId="0" applyNumberFormat="1" applyFont="1" applyFill="1" applyBorder="1"/>
    <xf numFmtId="164" fontId="40" fillId="46" borderId="13" xfId="0" applyNumberFormat="1" applyFont="1" applyFill="1" applyBorder="1"/>
    <xf numFmtId="164" fontId="40" fillId="46" borderId="1" xfId="0" applyNumberFormat="1" applyFont="1" applyFill="1" applyBorder="1"/>
    <xf numFmtId="164" fontId="39" fillId="42" borderId="81" xfId="0" applyNumberFormat="1" applyFont="1" applyFill="1" applyBorder="1"/>
    <xf numFmtId="164" fontId="40" fillId="43" borderId="2" xfId="0" applyNumberFormat="1" applyFont="1" applyFill="1" applyBorder="1"/>
    <xf numFmtId="164" fontId="40" fillId="43" borderId="10" xfId="0" applyNumberFormat="1" applyFont="1" applyFill="1" applyBorder="1"/>
    <xf numFmtId="164" fontId="40" fillId="46" borderId="5" xfId="0" applyNumberFormat="1" applyFont="1" applyFill="1" applyBorder="1"/>
    <xf numFmtId="164" fontId="40" fillId="46" borderId="10" xfId="0" applyNumberFormat="1" applyFont="1" applyFill="1" applyBorder="1"/>
    <xf numFmtId="164" fontId="40" fillId="41" borderId="10" xfId="3" applyNumberFormat="1" applyFont="1" applyFill="1" applyBorder="1" applyAlignment="1"/>
    <xf numFmtId="164" fontId="40" fillId="42" borderId="113" xfId="0" applyNumberFormat="1" applyFont="1" applyFill="1" applyBorder="1"/>
    <xf numFmtId="164" fontId="40" fillId="7" borderId="10" xfId="0" applyNumberFormat="1" applyFont="1" applyFill="1" applyBorder="1"/>
    <xf numFmtId="0" fontId="40" fillId="0" borderId="0" xfId="0" applyFont="1"/>
    <xf numFmtId="164" fontId="40" fillId="41" borderId="0" xfId="0" applyNumberFormat="1" applyFont="1" applyFill="1" applyBorder="1"/>
    <xf numFmtId="0" fontId="40" fillId="41" borderId="0" xfId="0" applyFont="1" applyFill="1" applyBorder="1"/>
    <xf numFmtId="0" fontId="40" fillId="41" borderId="11" xfId="0" applyFont="1" applyFill="1" applyBorder="1"/>
    <xf numFmtId="0" fontId="40" fillId="43" borderId="0" xfId="0" applyFont="1" applyFill="1" applyBorder="1"/>
    <xf numFmtId="0" fontId="40" fillId="43" borderId="11" xfId="0" applyFont="1" applyFill="1" applyBorder="1"/>
    <xf numFmtId="0" fontId="40" fillId="45" borderId="0" xfId="0" applyFont="1" applyFill="1" applyBorder="1"/>
    <xf numFmtId="0" fontId="40" fillId="45" borderId="11" xfId="0" applyFont="1" applyFill="1" applyBorder="1"/>
    <xf numFmtId="44" fontId="3" fillId="43" borderId="21" xfId="101" applyFont="1" applyFill="1" applyBorder="1"/>
    <xf numFmtId="44" fontId="3" fillId="43" borderId="14" xfId="101" applyFont="1" applyFill="1" applyBorder="1"/>
    <xf numFmtId="44" fontId="3" fillId="43" borderId="22" xfId="101" applyFont="1" applyFill="1" applyBorder="1"/>
    <xf numFmtId="164" fontId="1" fillId="41" borderId="5" xfId="0" applyNumberFormat="1" applyFont="1" applyFill="1" applyBorder="1" applyAlignment="1">
      <alignment horizontal="center"/>
    </xf>
    <xf numFmtId="164" fontId="1" fillId="41" borderId="168" xfId="0" applyNumberFormat="1" applyFont="1" applyFill="1" applyBorder="1" applyAlignment="1">
      <alignment horizontal="center"/>
    </xf>
    <xf numFmtId="164" fontId="1" fillId="41" borderId="169" xfId="0" applyNumberFormat="1" applyFont="1" applyFill="1" applyBorder="1" applyAlignment="1">
      <alignment horizontal="center"/>
    </xf>
    <xf numFmtId="164" fontId="1" fillId="41" borderId="170" xfId="0" applyNumberFormat="1" applyFont="1" applyFill="1" applyBorder="1" applyAlignment="1">
      <alignment horizontal="center"/>
    </xf>
    <xf numFmtId="164" fontId="28" fillId="42" borderId="171" xfId="0" applyNumberFormat="1" applyFont="1" applyFill="1" applyBorder="1" applyAlignment="1">
      <alignment horizontal="center"/>
    </xf>
    <xf numFmtId="164" fontId="28" fillId="42" borderId="172" xfId="0" applyNumberFormat="1" applyFont="1" applyFill="1" applyBorder="1" applyAlignment="1">
      <alignment horizontal="center"/>
    </xf>
    <xf numFmtId="164" fontId="28" fillId="42" borderId="164" xfId="0" applyNumberFormat="1" applyFont="1" applyFill="1" applyBorder="1" applyAlignment="1">
      <alignment horizontal="center"/>
    </xf>
    <xf numFmtId="164" fontId="28" fillId="42" borderId="136" xfId="0" applyNumberFormat="1" applyFont="1" applyFill="1" applyBorder="1" applyAlignment="1">
      <alignment horizontal="center"/>
    </xf>
    <xf numFmtId="164" fontId="28" fillId="42" borderId="173" xfId="0" applyNumberFormat="1" applyFont="1" applyFill="1" applyBorder="1" applyAlignment="1">
      <alignment horizontal="center"/>
    </xf>
    <xf numFmtId="2" fontId="1" fillId="43" borderId="47" xfId="0" applyNumberFormat="1" applyFont="1" applyFill="1" applyBorder="1" applyAlignment="1">
      <alignment horizontal="center"/>
    </xf>
    <xf numFmtId="2" fontId="1" fillId="43" borderId="1" xfId="0" applyNumberFormat="1" applyFont="1" applyFill="1" applyBorder="1" applyAlignment="1">
      <alignment horizontal="center"/>
    </xf>
    <xf numFmtId="2" fontId="1" fillId="43" borderId="5" xfId="0" applyNumberFormat="1" applyFont="1" applyFill="1" applyBorder="1" applyAlignment="1">
      <alignment horizontal="center"/>
    </xf>
    <xf numFmtId="2" fontId="1" fillId="43" borderId="164" xfId="0" applyNumberFormat="1" applyFont="1" applyFill="1" applyBorder="1" applyAlignment="1">
      <alignment horizontal="center"/>
    </xf>
    <xf numFmtId="2" fontId="1" fillId="43" borderId="136" xfId="0" applyNumberFormat="1" applyFont="1" applyFill="1" applyBorder="1" applyAlignment="1">
      <alignment horizontal="center"/>
    </xf>
    <xf numFmtId="2" fontId="1" fillId="43" borderId="135" xfId="0" applyNumberFormat="1" applyFont="1" applyFill="1" applyBorder="1" applyAlignment="1">
      <alignment horizontal="center"/>
    </xf>
    <xf numFmtId="164" fontId="1" fillId="7" borderId="164" xfId="0" applyNumberFormat="1" applyFont="1" applyFill="1" applyBorder="1" applyAlignment="1">
      <alignment horizontal="center"/>
    </xf>
    <xf numFmtId="164" fontId="1" fillId="7" borderId="136" xfId="0" applyNumberFormat="1" applyFont="1" applyFill="1" applyBorder="1" applyAlignment="1">
      <alignment horizontal="center"/>
    </xf>
    <xf numFmtId="164" fontId="1" fillId="7" borderId="135" xfId="0" applyNumberFormat="1" applyFont="1" applyFill="1" applyBorder="1" applyAlignment="1">
      <alignment horizontal="center"/>
    </xf>
    <xf numFmtId="164" fontId="1" fillId="46" borderId="47" xfId="0" applyNumberFormat="1" applyFont="1" applyFill="1" applyBorder="1" applyAlignment="1">
      <alignment horizontal="center"/>
    </xf>
    <xf numFmtId="164" fontId="1" fillId="46" borderId="5" xfId="0" applyNumberFormat="1" applyFont="1" applyFill="1" applyBorder="1" applyAlignment="1">
      <alignment horizontal="center"/>
    </xf>
    <xf numFmtId="164" fontId="1" fillId="46" borderId="164" xfId="0" applyNumberFormat="1" applyFont="1" applyFill="1" applyBorder="1" applyAlignment="1">
      <alignment horizontal="center"/>
    </xf>
    <xf numFmtId="164" fontId="1" fillId="46" borderId="136" xfId="0" applyNumberFormat="1" applyFont="1" applyFill="1" applyBorder="1" applyAlignment="1">
      <alignment horizontal="center"/>
    </xf>
    <xf numFmtId="164" fontId="1" fillId="46" borderId="135" xfId="0" applyNumberFormat="1" applyFont="1" applyFill="1" applyBorder="1" applyAlignment="1">
      <alignment horizontal="center"/>
    </xf>
    <xf numFmtId="44" fontId="1" fillId="45" borderId="47" xfId="101" applyFont="1" applyFill="1" applyBorder="1" applyAlignment="1">
      <alignment horizontal="center"/>
    </xf>
    <xf numFmtId="44" fontId="1" fillId="45" borderId="5" xfId="101" applyFont="1" applyFill="1" applyBorder="1" applyAlignment="1">
      <alignment horizontal="center"/>
    </xf>
    <xf numFmtId="44" fontId="1" fillId="45" borderId="164" xfId="101" applyFont="1" applyFill="1" applyBorder="1" applyAlignment="1">
      <alignment horizontal="center"/>
    </xf>
    <xf numFmtId="44" fontId="1" fillId="45" borderId="136" xfId="101" applyFont="1" applyFill="1" applyBorder="1" applyAlignment="1">
      <alignment horizontal="center"/>
    </xf>
    <xf numFmtId="44" fontId="1" fillId="45" borderId="135" xfId="101" applyFont="1" applyFill="1" applyBorder="1" applyAlignment="1">
      <alignment horizontal="center"/>
    </xf>
    <xf numFmtId="2" fontId="30" fillId="43" borderId="164" xfId="0" applyNumberFormat="1" applyFont="1" applyFill="1" applyBorder="1" applyAlignment="1">
      <alignment horizontal="center"/>
    </xf>
    <xf numFmtId="2" fontId="30" fillId="43" borderId="136" xfId="0" applyNumberFormat="1" applyFont="1" applyFill="1" applyBorder="1" applyAlignment="1">
      <alignment horizontal="center"/>
    </xf>
    <xf numFmtId="2" fontId="30" fillId="43" borderId="135" xfId="0" applyNumberFormat="1" applyFont="1" applyFill="1" applyBorder="1" applyAlignment="1">
      <alignment horizontal="center"/>
    </xf>
    <xf numFmtId="164" fontId="28" fillId="42" borderId="174" xfId="0" applyNumberFormat="1" applyFont="1" applyFill="1" applyBorder="1" applyAlignment="1">
      <alignment horizontal="center"/>
    </xf>
    <xf numFmtId="164" fontId="28" fillId="42" borderId="175" xfId="0" applyNumberFormat="1" applyFont="1" applyFill="1" applyBorder="1" applyAlignment="1">
      <alignment horizontal="center"/>
    </xf>
    <xf numFmtId="44" fontId="3" fillId="43" borderId="16" xfId="101" applyFont="1" applyFill="1" applyBorder="1"/>
    <xf numFmtId="44" fontId="3" fillId="43" borderId="15" xfId="101" applyFont="1" applyFill="1" applyBorder="1"/>
    <xf numFmtId="44" fontId="3" fillId="43" borderId="19" xfId="101" applyFont="1" applyFill="1" applyBorder="1"/>
    <xf numFmtId="164" fontId="1" fillId="41" borderId="164" xfId="0" applyNumberFormat="1" applyFont="1" applyFill="1" applyBorder="1" applyAlignment="1">
      <alignment horizontal="center"/>
    </xf>
    <xf numFmtId="164" fontId="1" fillId="41" borderId="136" xfId="0" applyNumberFormat="1" applyFont="1" applyFill="1" applyBorder="1" applyAlignment="1">
      <alignment horizontal="center"/>
    </xf>
    <xf numFmtId="164" fontId="1" fillId="41" borderId="135" xfId="0" applyNumberFormat="1" applyFont="1" applyFill="1" applyBorder="1" applyAlignment="1">
      <alignment horizontal="center"/>
    </xf>
    <xf numFmtId="164" fontId="28" fillId="42" borderId="47" xfId="0" applyNumberFormat="1" applyFont="1" applyFill="1" applyBorder="1" applyAlignment="1">
      <alignment horizontal="center"/>
    </xf>
    <xf numFmtId="164" fontId="28" fillId="42" borderId="1" xfId="0" applyNumberFormat="1" applyFont="1" applyFill="1" applyBorder="1" applyAlignment="1">
      <alignment horizontal="center"/>
    </xf>
    <xf numFmtId="164" fontId="28" fillId="42" borderId="5" xfId="0" applyNumberFormat="1" applyFont="1" applyFill="1" applyBorder="1" applyAlignment="1">
      <alignment horizontal="center"/>
    </xf>
    <xf numFmtId="0" fontId="0" fillId="2" borderId="48" xfId="0" applyFont="1" applyFill="1" applyBorder="1" applyAlignment="1">
      <alignment horizontal="center" vertical="center"/>
    </xf>
    <xf numFmtId="0" fontId="0" fillId="0" borderId="48" xfId="0" applyFont="1" applyBorder="1" applyAlignment="1">
      <alignment horizontal="center"/>
    </xf>
    <xf numFmtId="2" fontId="40" fillId="43" borderId="4" xfId="0" applyNumberFormat="1" applyFont="1" applyFill="1" applyBorder="1"/>
    <xf numFmtId="0" fontId="0" fillId="0" borderId="0" xfId="0" applyFont="1" applyFill="1"/>
    <xf numFmtId="164" fontId="1" fillId="7" borderId="9" xfId="0" applyNumberFormat="1" applyFont="1" applyFill="1" applyBorder="1" applyAlignment="1">
      <alignment horizontal="center"/>
    </xf>
    <xf numFmtId="164" fontId="0" fillId="7" borderId="10" xfId="0" applyNumberFormat="1" applyFill="1" applyBorder="1"/>
    <xf numFmtId="44" fontId="25" fillId="41" borderId="16" xfId="101" applyFont="1" applyFill="1" applyBorder="1" applyAlignment="1">
      <alignment horizontal="right" wrapText="1"/>
    </xf>
    <xf numFmtId="44" fontId="25" fillId="42" borderId="82" xfId="101" applyFont="1" applyFill="1" applyBorder="1"/>
    <xf numFmtId="44" fontId="25" fillId="42" borderId="165" xfId="101" applyFont="1" applyFill="1" applyBorder="1"/>
    <xf numFmtId="44" fontId="3" fillId="43" borderId="24" xfId="101" applyFont="1" applyFill="1" applyBorder="1"/>
    <xf numFmtId="44" fontId="3" fillId="7" borderId="20" xfId="101" applyFont="1" applyFill="1" applyBorder="1"/>
    <xf numFmtId="44" fontId="3" fillId="7" borderId="16" xfId="101" applyFont="1" applyFill="1" applyBorder="1"/>
    <xf numFmtId="44" fontId="3" fillId="46" borderId="24" xfId="101" applyFont="1" applyFill="1" applyBorder="1"/>
    <xf numFmtId="44" fontId="3" fillId="46" borderId="16" xfId="101" applyFont="1" applyFill="1" applyBorder="1"/>
    <xf numFmtId="44" fontId="3" fillId="45" borderId="24" xfId="101" applyFont="1" applyFill="1" applyBorder="1"/>
    <xf numFmtId="44" fontId="3" fillId="45" borderId="101" xfId="101" applyFont="1" applyFill="1" applyBorder="1"/>
    <xf numFmtId="44" fontId="25" fillId="41" borderId="15" xfId="101" applyFont="1" applyFill="1" applyBorder="1" applyAlignment="1">
      <alignment horizontal="right" wrapText="1"/>
    </xf>
    <xf numFmtId="44" fontId="25" fillId="42" borderId="84" xfId="101" applyFont="1" applyFill="1" applyBorder="1"/>
    <xf numFmtId="44" fontId="25" fillId="42" borderId="140" xfId="101" applyFont="1" applyFill="1" applyBorder="1"/>
    <xf numFmtId="44" fontId="3" fillId="7" borderId="17" xfId="101" applyFont="1" applyFill="1" applyBorder="1"/>
    <xf numFmtId="44" fontId="3" fillId="7" borderId="15" xfId="101" applyFont="1" applyFill="1" applyBorder="1"/>
    <xf numFmtId="44" fontId="3" fillId="46" borderId="14" xfId="101" applyFont="1" applyFill="1" applyBorder="1"/>
    <xf numFmtId="44" fontId="3" fillId="46" borderId="15" xfId="101" applyFont="1" applyFill="1" applyBorder="1"/>
    <xf numFmtId="44" fontId="3" fillId="45" borderId="15" xfId="101" applyFont="1" applyFill="1" applyBorder="1"/>
    <xf numFmtId="44" fontId="3" fillId="41" borderId="15" xfId="101" applyFont="1" applyFill="1" applyBorder="1" applyAlignment="1">
      <alignment horizontal="right"/>
    </xf>
    <xf numFmtId="44" fontId="25" fillId="44" borderId="84" xfId="101" applyFont="1" applyFill="1" applyBorder="1"/>
    <xf numFmtId="44" fontId="25" fillId="44" borderId="140" xfId="101" applyFont="1" applyFill="1" applyBorder="1"/>
    <xf numFmtId="44" fontId="25" fillId="44" borderId="86" xfId="101" applyFont="1" applyFill="1" applyBorder="1"/>
    <xf numFmtId="44" fontId="25" fillId="44" borderId="166" xfId="101" applyFont="1" applyFill="1" applyBorder="1"/>
    <xf numFmtId="44" fontId="3" fillId="7" borderId="120" xfId="101" applyFont="1" applyFill="1" applyBorder="1"/>
    <xf numFmtId="44" fontId="3" fillId="7" borderId="99" xfId="101" applyFont="1" applyFill="1" applyBorder="1"/>
    <xf numFmtId="44" fontId="3" fillId="46" borderId="43" xfId="101" applyFont="1" applyFill="1" applyBorder="1"/>
    <xf numFmtId="44" fontId="3" fillId="45" borderId="99" xfId="101" applyFont="1" applyFill="1" applyBorder="1"/>
    <xf numFmtId="44" fontId="3" fillId="41" borderId="19" xfId="101" applyFont="1" applyFill="1" applyBorder="1" applyAlignment="1">
      <alignment horizontal="right"/>
    </xf>
    <xf numFmtId="44" fontId="25" fillId="44" borderId="88" xfId="101" applyFont="1" applyFill="1" applyBorder="1"/>
    <xf numFmtId="44" fontId="25" fillId="44" borderId="167" xfId="101" applyFont="1" applyFill="1" applyBorder="1"/>
    <xf numFmtId="44" fontId="3" fillId="7" borderId="18" xfId="101" applyFont="1" applyFill="1" applyBorder="1"/>
    <xf numFmtId="44" fontId="3" fillId="7" borderId="19" xfId="101" applyFont="1" applyFill="1" applyBorder="1"/>
    <xf numFmtId="44" fontId="3" fillId="46" borderId="22" xfId="101" applyFont="1" applyFill="1" applyBorder="1"/>
    <xf numFmtId="44" fontId="3" fillId="46" borderId="19" xfId="101" applyFont="1" applyFill="1" applyBorder="1"/>
    <xf numFmtId="44" fontId="3" fillId="45" borderId="18" xfId="101" applyFont="1" applyFill="1" applyBorder="1"/>
    <xf numFmtId="44" fontId="3" fillId="45" borderId="19" xfId="101" applyFont="1" applyFill="1" applyBorder="1"/>
    <xf numFmtId="44" fontId="3" fillId="46" borderId="20" xfId="101" applyFont="1" applyFill="1" applyBorder="1"/>
    <xf numFmtId="44" fontId="3" fillId="45" borderId="16" xfId="101" applyFont="1" applyFill="1" applyBorder="1"/>
    <xf numFmtId="44" fontId="3" fillId="46" borderId="17" xfId="101" applyFont="1" applyFill="1" applyBorder="1"/>
    <xf numFmtId="44" fontId="3" fillId="45" borderId="17" xfId="101" applyFont="1" applyFill="1" applyBorder="1"/>
    <xf numFmtId="44" fontId="3" fillId="41" borderId="135" xfId="101" applyFont="1" applyFill="1" applyBorder="1" applyAlignment="1"/>
    <xf numFmtId="44" fontId="3" fillId="46" borderId="18" xfId="101" applyFont="1" applyFill="1" applyBorder="1"/>
    <xf numFmtId="44" fontId="3" fillId="45" borderId="5" xfId="101" applyFont="1" applyFill="1" applyBorder="1"/>
    <xf numFmtId="44" fontId="25" fillId="42" borderId="90" xfId="101" applyFont="1" applyFill="1" applyBorder="1"/>
    <xf numFmtId="44" fontId="3" fillId="43" borderId="104" xfId="101" applyFont="1" applyFill="1" applyBorder="1"/>
    <xf numFmtId="44" fontId="3" fillId="43" borderId="45" xfId="101" applyFont="1" applyFill="1" applyBorder="1"/>
    <xf numFmtId="44" fontId="3" fillId="46" borderId="21" xfId="101" applyFont="1" applyFill="1" applyBorder="1"/>
    <xf numFmtId="44" fontId="25" fillId="42" borderId="91" xfId="101" applyFont="1" applyFill="1" applyBorder="1"/>
    <xf numFmtId="44" fontId="3" fillId="43" borderId="103" xfId="101" applyFont="1" applyFill="1" applyBorder="1"/>
    <xf numFmtId="44" fontId="3" fillId="43" borderId="35" xfId="101" applyFont="1" applyFill="1" applyBorder="1"/>
    <xf numFmtId="44" fontId="3" fillId="46" borderId="35" xfId="101" applyFont="1" applyFill="1" applyBorder="1"/>
    <xf numFmtId="44" fontId="25" fillId="44" borderId="91" xfId="101" applyFont="1" applyFill="1" applyBorder="1"/>
    <xf numFmtId="44" fontId="3" fillId="46" borderId="99" xfId="101" applyFont="1" applyFill="1" applyBorder="1"/>
    <xf numFmtId="44" fontId="25" fillId="44" borderId="92" xfId="101" applyFont="1" applyFill="1" applyBorder="1"/>
    <xf numFmtId="44" fontId="3" fillId="43" borderId="44" xfId="101" applyFont="1" applyFill="1" applyBorder="1"/>
    <xf numFmtId="44" fontId="3" fillId="43" borderId="36" xfId="101" applyFont="1" applyFill="1" applyBorder="1"/>
    <xf numFmtId="44" fontId="3" fillId="46" borderId="36" xfId="101" applyFont="1" applyFill="1" applyBorder="1"/>
    <xf numFmtId="44" fontId="25" fillId="42" borderId="122" xfId="101" applyFont="1" applyFill="1" applyBorder="1"/>
    <xf numFmtId="44" fontId="3" fillId="43" borderId="20" xfId="101" applyFont="1" applyFill="1" applyBorder="1"/>
    <xf numFmtId="44" fontId="3" fillId="7" borderId="21" xfId="101" applyFont="1" applyFill="1" applyBorder="1"/>
    <xf numFmtId="44" fontId="3" fillId="46" borderId="34" xfId="101" applyFont="1" applyFill="1" applyBorder="1"/>
    <xf numFmtId="44" fontId="3" fillId="45" borderId="20" xfId="101" applyFont="1" applyFill="1" applyBorder="1"/>
    <xf numFmtId="44" fontId="3" fillId="41" borderId="100" xfId="101" applyFont="1" applyFill="1" applyBorder="1" applyAlignment="1"/>
    <xf numFmtId="44" fontId="25" fillId="42" borderId="125" xfId="101" applyFont="1" applyFill="1" applyBorder="1"/>
    <xf numFmtId="44" fontId="3" fillId="43" borderId="17" xfId="101" applyFont="1" applyFill="1" applyBorder="1"/>
    <xf numFmtId="44" fontId="3" fillId="7" borderId="14" xfId="101" applyFont="1" applyFill="1" applyBorder="1"/>
    <xf numFmtId="44" fontId="25" fillId="42" borderId="126" xfId="101" applyFont="1" applyFill="1" applyBorder="1"/>
    <xf numFmtId="44" fontId="3" fillId="43" borderId="18" xfId="101" applyFont="1" applyFill="1" applyBorder="1"/>
    <xf numFmtId="44" fontId="3" fillId="7" borderId="22" xfId="101" applyFont="1" applyFill="1" applyBorder="1"/>
    <xf numFmtId="164" fontId="3" fillId="41" borderId="47" xfId="0" applyNumberFormat="1" applyFont="1" applyFill="1" applyBorder="1" applyAlignment="1"/>
    <xf numFmtId="164" fontId="3" fillId="41" borderId="13" xfId="0" applyNumberFormat="1" applyFont="1" applyFill="1" applyBorder="1" applyAlignment="1"/>
    <xf numFmtId="164" fontId="41" fillId="42" borderId="0" xfId="0" applyNumberFormat="1" applyFont="1" applyFill="1"/>
    <xf numFmtId="164" fontId="41" fillId="44" borderId="80" xfId="0" applyNumberFormat="1" applyFont="1" applyFill="1" applyBorder="1"/>
    <xf numFmtId="2" fontId="37" fillId="43" borderId="11" xfId="0" applyNumberFormat="1" applyFont="1" applyFill="1" applyBorder="1"/>
    <xf numFmtId="164" fontId="37" fillId="7" borderId="0" xfId="0" applyNumberFormat="1" applyFont="1" applyFill="1" applyBorder="1"/>
    <xf numFmtId="164" fontId="37" fillId="7" borderId="11" xfId="0" applyNumberFormat="1" applyFont="1" applyFill="1" applyBorder="1"/>
    <xf numFmtId="164" fontId="37" fillId="46" borderId="0" xfId="0" applyNumberFormat="1" applyFont="1" applyFill="1" applyBorder="1"/>
    <xf numFmtId="164" fontId="37" fillId="46" borderId="11" xfId="0" applyNumberFormat="1" applyFont="1" applyFill="1" applyBorder="1"/>
    <xf numFmtId="44" fontId="37" fillId="45" borderId="0" xfId="101" applyFont="1" applyFill="1" applyBorder="1"/>
    <xf numFmtId="44" fontId="37" fillId="45" borderId="11" xfId="101" applyFont="1" applyFill="1" applyBorder="1"/>
    <xf numFmtId="164" fontId="3" fillId="41" borderId="1" xfId="0" applyNumberFormat="1" applyFont="1" applyFill="1" applyBorder="1" applyAlignment="1"/>
    <xf numFmtId="164" fontId="3" fillId="41" borderId="11" xfId="0" applyNumberFormat="1" applyFont="1" applyFill="1" applyBorder="1" applyAlignment="1"/>
    <xf numFmtId="164" fontId="41" fillId="42" borderId="80" xfId="0" applyNumberFormat="1" applyFont="1" applyFill="1" applyBorder="1"/>
    <xf numFmtId="44" fontId="25" fillId="42" borderId="124" xfId="101" applyFont="1" applyFill="1" applyBorder="1"/>
    <xf numFmtId="44" fontId="3" fillId="7" borderId="23" xfId="101" applyFont="1" applyFill="1" applyBorder="1"/>
    <xf numFmtId="44" fontId="3" fillId="45" borderId="2" xfId="101" applyFont="1" applyFill="1" applyBorder="1"/>
    <xf numFmtId="164" fontId="41" fillId="42" borderId="0" xfId="0" applyNumberFormat="1" applyFont="1" applyFill="1" applyBorder="1"/>
    <xf numFmtId="164" fontId="41" fillId="44" borderId="0" xfId="0" applyNumberFormat="1" applyFont="1" applyFill="1" applyBorder="1"/>
    <xf numFmtId="164" fontId="41" fillId="42" borderId="81" xfId="0" applyNumberFormat="1" applyFont="1" applyFill="1" applyBorder="1"/>
    <xf numFmtId="2" fontId="37" fillId="43" borderId="2" xfId="0" applyNumberFormat="1" applyFont="1" applyFill="1" applyBorder="1"/>
    <xf numFmtId="2" fontId="37" fillId="43" borderId="10" xfId="0" applyNumberFormat="1" applyFont="1" applyFill="1" applyBorder="1"/>
    <xf numFmtId="164" fontId="37" fillId="7" borderId="2" xfId="0" applyNumberFormat="1" applyFont="1" applyFill="1" applyBorder="1"/>
    <xf numFmtId="164" fontId="37" fillId="46" borderId="2" xfId="0" applyNumberFormat="1" applyFont="1" applyFill="1" applyBorder="1"/>
    <xf numFmtId="44" fontId="37" fillId="45" borderId="2" xfId="101" applyFont="1" applyFill="1" applyBorder="1"/>
    <xf numFmtId="44" fontId="25" fillId="42" borderId="93" xfId="101" applyFont="1" applyFill="1" applyBorder="1"/>
    <xf numFmtId="44" fontId="25" fillId="42" borderId="94" xfId="101" applyFont="1" applyFill="1" applyBorder="1"/>
    <xf numFmtId="44" fontId="3" fillId="46" borderId="45" xfId="101" applyFont="1" applyFill="1" applyBorder="1"/>
    <xf numFmtId="44" fontId="3" fillId="45" borderId="23" xfId="101" applyFont="1" applyFill="1" applyBorder="1"/>
    <xf numFmtId="44" fontId="25" fillId="42" borderId="92" xfId="101" applyFont="1" applyFill="1" applyBorder="1"/>
    <xf numFmtId="44" fontId="25" fillId="42" borderId="96" xfId="101" applyFont="1" applyFill="1" applyBorder="1"/>
    <xf numFmtId="44" fontId="3" fillId="46" borderId="46" xfId="101" applyFont="1" applyFill="1" applyBorder="1"/>
    <xf numFmtId="164" fontId="3" fillId="42" borderId="0" xfId="0" applyNumberFormat="1" applyFont="1" applyFill="1"/>
    <xf numFmtId="164" fontId="3" fillId="42" borderId="80" xfId="0" applyNumberFormat="1" applyFont="1" applyFill="1" applyBorder="1"/>
    <xf numFmtId="2" fontId="3" fillId="43" borderId="0" xfId="0" applyNumberFormat="1" applyFont="1" applyFill="1" applyBorder="1"/>
    <xf numFmtId="2" fontId="3" fillId="43" borderId="11" xfId="0" applyNumberFormat="1" applyFont="1" applyFill="1" applyBorder="1"/>
    <xf numFmtId="164" fontId="3" fillId="7" borderId="0" xfId="0" applyNumberFormat="1" applyFont="1" applyFill="1" applyBorder="1"/>
    <xf numFmtId="164" fontId="3" fillId="7" borderId="11" xfId="0" applyNumberFormat="1" applyFont="1" applyFill="1" applyBorder="1"/>
    <xf numFmtId="164" fontId="3" fillId="46" borderId="0" xfId="0" applyNumberFormat="1" applyFont="1" applyFill="1" applyBorder="1"/>
    <xf numFmtId="164" fontId="3" fillId="46" borderId="11" xfId="0" applyNumberFormat="1" applyFont="1" applyFill="1" applyBorder="1"/>
    <xf numFmtId="44" fontId="3" fillId="45" borderId="0" xfId="101" applyFont="1" applyFill="1" applyBorder="1"/>
    <xf numFmtId="44" fontId="3" fillId="45" borderId="11" xfId="101" applyFont="1" applyFill="1" applyBorder="1"/>
    <xf numFmtId="164" fontId="3" fillId="42" borderId="81" xfId="0" applyNumberFormat="1" applyFont="1" applyFill="1" applyBorder="1"/>
    <xf numFmtId="2" fontId="3" fillId="43" borderId="2" xfId="0" applyNumberFormat="1" applyFont="1" applyFill="1" applyBorder="1"/>
    <xf numFmtId="2" fontId="3" fillId="43" borderId="10" xfId="0" applyNumberFormat="1" applyFont="1" applyFill="1" applyBorder="1"/>
    <xf numFmtId="164" fontId="3" fillId="7" borderId="2" xfId="0" applyNumberFormat="1" applyFont="1" applyFill="1" applyBorder="1"/>
    <xf numFmtId="164" fontId="3" fillId="46" borderId="2" xfId="0" applyNumberFormat="1" applyFont="1" applyFill="1" applyBorder="1"/>
    <xf numFmtId="44" fontId="3" fillId="42" borderId="93" xfId="101" applyFont="1" applyFill="1" applyBorder="1"/>
    <xf numFmtId="44" fontId="3" fillId="42" borderId="91" xfId="101" applyFont="1" applyFill="1" applyBorder="1"/>
    <xf numFmtId="44" fontId="3" fillId="42" borderId="92" xfId="101" applyFont="1" applyFill="1" applyBorder="1"/>
    <xf numFmtId="164" fontId="3" fillId="42" borderId="0" xfId="0" applyNumberFormat="1" applyFont="1" applyFill="1" applyBorder="1"/>
    <xf numFmtId="44" fontId="3" fillId="42" borderId="122" xfId="101" applyFont="1" applyFill="1" applyBorder="1"/>
    <xf numFmtId="44" fontId="3" fillId="45" borderId="21" xfId="101" applyFont="1" applyFill="1" applyBorder="1"/>
    <xf numFmtId="44" fontId="3" fillId="42" borderId="90" xfId="101" applyFont="1" applyFill="1" applyBorder="1"/>
    <xf numFmtId="44" fontId="3" fillId="42" borderId="82" xfId="101" applyFont="1" applyFill="1" applyBorder="1"/>
    <xf numFmtId="44" fontId="3" fillId="42" borderId="88" xfId="101" applyFont="1" applyFill="1" applyBorder="1"/>
    <xf numFmtId="44" fontId="3" fillId="41" borderId="76" xfId="101" applyFont="1" applyFill="1" applyBorder="1" applyAlignment="1"/>
    <xf numFmtId="44" fontId="3" fillId="41" borderId="27" xfId="101" applyFont="1" applyFill="1" applyBorder="1" applyAlignment="1"/>
    <xf numFmtId="44" fontId="3" fillId="42" borderId="108" xfId="101" applyFont="1" applyFill="1" applyBorder="1"/>
    <xf numFmtId="44" fontId="25" fillId="42" borderId="7" xfId="101" applyFont="1" applyFill="1" applyBorder="1"/>
    <xf numFmtId="44" fontId="3" fillId="43" borderId="2" xfId="101" applyFont="1" applyFill="1" applyBorder="1"/>
    <xf numFmtId="44" fontId="3" fillId="43" borderId="7" xfId="101" applyFont="1" applyFill="1" applyBorder="1"/>
    <xf numFmtId="44" fontId="3" fillId="7" borderId="6" xfId="101" applyFont="1" applyFill="1" applyBorder="1"/>
    <xf numFmtId="44" fontId="3" fillId="7" borderId="7" xfId="101" applyFont="1" applyFill="1" applyBorder="1"/>
    <xf numFmtId="44" fontId="3" fillId="45" borderId="76" xfId="101" applyFont="1" applyFill="1" applyBorder="1"/>
    <xf numFmtId="44" fontId="3" fillId="45" borderId="7" xfId="101" applyFont="1" applyFill="1" applyBorder="1"/>
    <xf numFmtId="44" fontId="3" fillId="42" borderId="84" xfId="101" applyFont="1" applyFill="1" applyBorder="1"/>
    <xf numFmtId="44" fontId="3" fillId="42" borderId="86" xfId="101" applyFont="1" applyFill="1" applyBorder="1"/>
    <xf numFmtId="44" fontId="3" fillId="43" borderId="120" xfId="101" applyFont="1" applyFill="1" applyBorder="1"/>
    <xf numFmtId="44" fontId="3" fillId="7" borderId="43" xfId="101" applyFont="1" applyFill="1" applyBorder="1"/>
    <xf numFmtId="44" fontId="3" fillId="43" borderId="99" xfId="101" applyFont="1" applyFill="1" applyBorder="1"/>
    <xf numFmtId="44" fontId="3" fillId="43" borderId="100" xfId="101" applyFont="1" applyFill="1" applyBorder="1"/>
    <xf numFmtId="44" fontId="25" fillId="42" borderId="83" xfId="101" applyFont="1" applyFill="1" applyBorder="1"/>
    <xf numFmtId="44" fontId="3" fillId="7" borderId="24" xfId="101" applyFont="1" applyFill="1" applyBorder="1"/>
    <xf numFmtId="44" fontId="25" fillId="42" borderId="85" xfId="101" applyFont="1" applyFill="1" applyBorder="1"/>
    <xf numFmtId="44" fontId="25" fillId="44" borderId="85" xfId="101" applyFont="1" applyFill="1" applyBorder="1"/>
    <xf numFmtId="44" fontId="3" fillId="43" borderId="43" xfId="101" applyFont="1" applyFill="1" applyBorder="1"/>
    <xf numFmtId="44" fontId="25" fillId="44" borderId="89" xfId="101" applyFont="1" applyFill="1" applyBorder="1"/>
    <xf numFmtId="44" fontId="3" fillId="45" borderId="135" xfId="101" applyFont="1" applyFill="1" applyBorder="1"/>
    <xf numFmtId="164" fontId="25" fillId="44" borderId="0" xfId="0" applyNumberFormat="1" applyFont="1" applyFill="1" applyBorder="1"/>
    <xf numFmtId="164" fontId="25" fillId="44" borderId="80" xfId="0" applyNumberFormat="1" applyFont="1" applyFill="1" applyBorder="1"/>
    <xf numFmtId="44" fontId="3" fillId="41" borderId="38" xfId="101" applyFont="1" applyFill="1" applyBorder="1" applyAlignment="1"/>
    <xf numFmtId="44" fontId="3" fillId="41" borderId="39" xfId="101" applyFont="1" applyFill="1" applyBorder="1" applyAlignment="1"/>
    <xf numFmtId="44" fontId="3" fillId="45" borderId="100" xfId="101" applyFont="1" applyFill="1" applyBorder="1"/>
    <xf numFmtId="44" fontId="3" fillId="41" borderId="40" xfId="101" applyFont="1" applyFill="1" applyBorder="1" applyAlignment="1"/>
    <xf numFmtId="0" fontId="3" fillId="45" borderId="11" xfId="0" applyFont="1" applyFill="1" applyBorder="1"/>
    <xf numFmtId="44" fontId="3" fillId="7" borderId="35" xfId="101" applyFont="1" applyFill="1" applyBorder="1"/>
    <xf numFmtId="44" fontId="3" fillId="7" borderId="36" xfId="101" applyFont="1" applyFill="1" applyBorder="1"/>
    <xf numFmtId="44" fontId="3" fillId="7" borderId="34" xfId="101" applyFont="1" applyFill="1" applyBorder="1"/>
    <xf numFmtId="44" fontId="3" fillId="45" borderId="106" xfId="101" applyFont="1" applyFill="1" applyBorder="1"/>
    <xf numFmtId="44" fontId="25" fillId="42" borderId="88" xfId="101" applyFont="1" applyFill="1" applyBorder="1"/>
    <xf numFmtId="44" fontId="3" fillId="45" borderId="40" xfId="101" applyFont="1" applyFill="1" applyBorder="1"/>
    <xf numFmtId="44" fontId="3" fillId="41" borderId="1" xfId="101" applyFont="1" applyFill="1" applyBorder="1" applyAlignment="1"/>
    <xf numFmtId="44" fontId="3" fillId="41" borderId="11" xfId="101" applyFont="1" applyFill="1" applyBorder="1" applyAlignment="1"/>
    <xf numFmtId="44" fontId="3" fillId="42" borderId="0" xfId="101" applyFont="1" applyFill="1"/>
    <xf numFmtId="44" fontId="3" fillId="42" borderId="80" xfId="101" applyFont="1" applyFill="1" applyBorder="1"/>
    <xf numFmtId="44" fontId="3" fillId="43" borderId="0" xfId="101" applyFont="1" applyFill="1" applyBorder="1"/>
    <xf numFmtId="44" fontId="3" fillId="43" borderId="11" xfId="101" applyFont="1" applyFill="1" applyBorder="1"/>
    <xf numFmtId="44" fontId="3" fillId="7" borderId="0" xfId="101" applyFont="1" applyFill="1" applyBorder="1"/>
    <xf numFmtId="44" fontId="3" fillId="7" borderId="11" xfId="101" applyFont="1" applyFill="1" applyBorder="1"/>
    <xf numFmtId="44" fontId="3" fillId="46" borderId="0" xfId="101" applyFont="1" applyFill="1" applyBorder="1"/>
    <xf numFmtId="44" fontId="3" fillId="46" borderId="11" xfId="101" applyFont="1" applyFill="1" applyBorder="1"/>
    <xf numFmtId="44" fontId="42" fillId="42" borderId="0" xfId="101" applyFont="1" applyFill="1" applyAlignment="1">
      <alignment horizontal="center"/>
    </xf>
    <xf numFmtId="44" fontId="25" fillId="42" borderId="0" xfId="101" applyFont="1" applyFill="1"/>
    <xf numFmtId="44" fontId="25" fillId="42" borderId="151" xfId="101" applyFont="1" applyFill="1" applyBorder="1"/>
    <xf numFmtId="44" fontId="25" fillId="42" borderId="130" xfId="101" applyFont="1" applyFill="1" applyBorder="1"/>
    <xf numFmtId="44" fontId="3" fillId="43" borderId="34" xfId="101" applyFont="1" applyFill="1" applyBorder="1"/>
    <xf numFmtId="44" fontId="25" fillId="42" borderId="131" xfId="101" applyFont="1" applyFill="1" applyBorder="1"/>
    <xf numFmtId="44" fontId="25" fillId="44" borderId="131" xfId="101" applyFont="1" applyFill="1" applyBorder="1"/>
    <xf numFmtId="44" fontId="25" fillId="41" borderId="153" xfId="101" applyFont="1" applyFill="1" applyBorder="1" applyAlignment="1">
      <alignment horizontal="right" wrapText="1"/>
    </xf>
    <xf numFmtId="44" fontId="25" fillId="41" borderId="17" xfId="101" applyFont="1" applyFill="1" applyBorder="1" applyAlignment="1">
      <alignment horizontal="right" wrapText="1"/>
    </xf>
    <xf numFmtId="44" fontId="25" fillId="41" borderId="39" xfId="101" applyFont="1" applyFill="1" applyBorder="1" applyAlignment="1">
      <alignment horizontal="right" wrapText="1"/>
    </xf>
    <xf numFmtId="44" fontId="3" fillId="43" borderId="30" xfId="101" applyFont="1" applyFill="1" applyBorder="1"/>
    <xf numFmtId="44" fontId="3" fillId="7" borderId="30" xfId="101" applyFont="1" applyFill="1" applyBorder="1"/>
    <xf numFmtId="44" fontId="3" fillId="46" borderId="103" xfId="101" applyFont="1" applyFill="1" applyBorder="1"/>
    <xf numFmtId="44" fontId="3" fillId="45" borderId="30" xfId="101" applyFont="1" applyFill="1" applyBorder="1"/>
    <xf numFmtId="44" fontId="25" fillId="41" borderId="1" xfId="101" applyFont="1" applyFill="1" applyBorder="1" applyAlignment="1">
      <alignment horizontal="right" wrapText="1"/>
    </xf>
    <xf numFmtId="44" fontId="3" fillId="41" borderId="136" xfId="101" applyFont="1" applyFill="1" applyBorder="1" applyAlignment="1"/>
    <xf numFmtId="44" fontId="25" fillId="42" borderId="1" xfId="101" applyFont="1" applyFill="1" applyBorder="1"/>
    <xf numFmtId="44" fontId="3" fillId="42" borderId="161" xfId="101" applyFont="1" applyFill="1" applyBorder="1"/>
    <xf numFmtId="44" fontId="3" fillId="43" borderId="160" xfId="101" applyFont="1" applyFill="1" applyBorder="1"/>
    <xf numFmtId="44" fontId="3" fillId="43" borderId="150" xfId="101" applyFont="1" applyFill="1" applyBorder="1"/>
    <xf numFmtId="44" fontId="3" fillId="7" borderId="1" xfId="101" applyFont="1" applyFill="1" applyBorder="1"/>
    <xf numFmtId="44" fontId="3" fillId="7" borderId="136" xfId="101" applyFont="1" applyFill="1" applyBorder="1"/>
    <xf numFmtId="44" fontId="3" fillId="46" borderId="150" xfId="101" applyFont="1" applyFill="1" applyBorder="1"/>
    <xf numFmtId="44" fontId="3" fillId="45" borderId="32" xfId="101" applyFont="1" applyFill="1" applyBorder="1"/>
    <xf numFmtId="44" fontId="25" fillId="44" borderId="0" xfId="101" applyFont="1" applyFill="1" applyBorder="1"/>
    <xf numFmtId="44" fontId="25" fillId="42" borderId="0" xfId="101" applyFont="1" applyFill="1" applyBorder="1"/>
    <xf numFmtId="44" fontId="25" fillId="42" borderId="123" xfId="101" applyFont="1" applyFill="1" applyBorder="1"/>
    <xf numFmtId="44" fontId="3" fillId="7" borderId="45" xfId="101" applyFont="1" applyFill="1" applyBorder="1"/>
    <xf numFmtId="44" fontId="25" fillId="42" borderId="152" xfId="101" applyFont="1" applyFill="1" applyBorder="1"/>
    <xf numFmtId="44" fontId="25" fillId="44" borderId="127" xfId="101" applyFont="1" applyFill="1" applyBorder="1"/>
    <xf numFmtId="44" fontId="25" fillId="42" borderId="86" xfId="101" applyFont="1" applyFill="1" applyBorder="1"/>
    <xf numFmtId="44" fontId="3" fillId="43" borderId="46" xfId="101" applyFont="1" applyFill="1" applyBorder="1"/>
    <xf numFmtId="44" fontId="3" fillId="7" borderId="46" xfId="101" applyFont="1" applyFill="1" applyBorder="1"/>
    <xf numFmtId="44" fontId="3" fillId="42" borderId="81" xfId="101" applyFont="1" applyFill="1" applyBorder="1"/>
    <xf numFmtId="44" fontId="3" fillId="43" borderId="10" xfId="101" applyFont="1" applyFill="1" applyBorder="1"/>
    <xf numFmtId="44" fontId="3" fillId="7" borderId="2" xfId="101" applyFont="1" applyFill="1" applyBorder="1"/>
    <xf numFmtId="44" fontId="3" fillId="46" borderId="2" xfId="101" applyFont="1" applyFill="1" applyBorder="1"/>
    <xf numFmtId="44" fontId="25" fillId="41" borderId="65" xfId="101" applyFont="1" applyFill="1" applyBorder="1" applyAlignment="1">
      <alignment horizontal="right" wrapText="1"/>
    </xf>
    <xf numFmtId="44" fontId="25" fillId="41" borderId="66" xfId="101" applyFont="1" applyFill="1" applyBorder="1" applyAlignment="1">
      <alignment horizontal="right" wrapText="1"/>
    </xf>
    <xf numFmtId="44" fontId="25" fillId="41" borderId="68" xfId="101" applyFont="1" applyFill="1" applyBorder="1" applyAlignment="1">
      <alignment horizontal="right" wrapText="1"/>
    </xf>
    <xf numFmtId="44" fontId="25" fillId="42" borderId="89" xfId="101" applyFont="1" applyFill="1" applyBorder="1"/>
    <xf numFmtId="44" fontId="3" fillId="45" borderId="136" xfId="101" applyFont="1" applyFill="1" applyBorder="1"/>
    <xf numFmtId="44" fontId="37" fillId="45" borderId="47" xfId="101" applyFont="1" applyFill="1" applyBorder="1"/>
    <xf numFmtId="44" fontId="3" fillId="45" borderId="13" xfId="101" applyFont="1" applyFill="1" applyBorder="1"/>
    <xf numFmtId="44" fontId="37" fillId="45" borderId="1" xfId="101" applyFont="1" applyFill="1" applyBorder="1"/>
    <xf numFmtId="44" fontId="3" fillId="42" borderId="0" xfId="101" applyFont="1" applyFill="1" applyBorder="1"/>
    <xf numFmtId="44" fontId="37" fillId="45" borderId="5" xfId="101" applyFont="1" applyFill="1" applyBorder="1"/>
    <xf numFmtId="44" fontId="3" fillId="45" borderId="10" xfId="101" applyFont="1" applyFill="1" applyBorder="1"/>
    <xf numFmtId="44" fontId="3" fillId="42" borderId="151" xfId="101" applyFont="1" applyFill="1" applyBorder="1"/>
    <xf numFmtId="44" fontId="3" fillId="43" borderId="32" xfId="101" applyFont="1" applyFill="1" applyBorder="1"/>
    <xf numFmtId="44" fontId="25" fillId="44" borderId="132" xfId="101" applyFont="1" applyFill="1" applyBorder="1"/>
    <xf numFmtId="44" fontId="25" fillId="42" borderId="133" xfId="101" applyFont="1" applyFill="1" applyBorder="1"/>
    <xf numFmtId="44" fontId="3" fillId="42" borderId="152" xfId="101" applyFont="1" applyFill="1" applyBorder="1"/>
    <xf numFmtId="44" fontId="25" fillId="44" borderId="134" xfId="101" applyFont="1" applyFill="1" applyBorder="1"/>
    <xf numFmtId="44" fontId="3" fillId="43" borderId="33" xfId="101" applyFont="1" applyFill="1" applyBorder="1"/>
    <xf numFmtId="44" fontId="3" fillId="41" borderId="38" xfId="101" applyFont="1" applyFill="1" applyBorder="1" applyAlignment="1">
      <alignment wrapText="1"/>
    </xf>
    <xf numFmtId="44" fontId="3" fillId="41" borderId="28" xfId="101" applyFont="1" applyFill="1" applyBorder="1" applyAlignment="1">
      <alignment wrapText="1"/>
    </xf>
    <xf numFmtId="44" fontId="3" fillId="41" borderId="28" xfId="101" applyFont="1" applyFill="1" applyBorder="1" applyAlignment="1">
      <alignment horizontal="left"/>
    </xf>
    <xf numFmtId="44" fontId="3" fillId="41" borderId="16" xfId="101" applyFont="1" applyFill="1" applyBorder="1" applyAlignment="1">
      <alignment horizontal="left"/>
    </xf>
    <xf numFmtId="44" fontId="3" fillId="42" borderId="109" xfId="101" applyFont="1" applyFill="1" applyBorder="1"/>
    <xf numFmtId="44" fontId="3" fillId="42" borderId="176" xfId="101" applyFont="1" applyFill="1" applyBorder="1"/>
    <xf numFmtId="44" fontId="3" fillId="42" borderId="83" xfId="101" applyFont="1" applyFill="1" applyBorder="1"/>
    <xf numFmtId="44" fontId="3" fillId="43" borderId="28" xfId="101" applyFont="1" applyFill="1" applyBorder="1"/>
    <xf numFmtId="44" fontId="3" fillId="7" borderId="28" xfId="101" applyFont="1" applyFill="1" applyBorder="1"/>
    <xf numFmtId="164" fontId="3" fillId="7" borderId="16" xfId="0" applyNumberFormat="1" applyFont="1" applyFill="1" applyBorder="1"/>
    <xf numFmtId="164" fontId="3" fillId="7" borderId="28" xfId="0" applyNumberFormat="1" applyFont="1" applyFill="1" applyBorder="1"/>
    <xf numFmtId="164" fontId="3" fillId="7" borderId="34" xfId="0" applyNumberFormat="1" applyFont="1" applyFill="1" applyBorder="1"/>
    <xf numFmtId="164" fontId="3" fillId="46" borderId="38" xfId="0" applyNumberFormat="1" applyFont="1" applyFill="1" applyBorder="1"/>
    <xf numFmtId="164" fontId="3" fillId="46" borderId="34" xfId="0" applyNumberFormat="1" applyFont="1" applyFill="1" applyBorder="1"/>
    <xf numFmtId="164" fontId="3" fillId="46" borderId="28" xfId="0" applyNumberFormat="1" applyFont="1" applyFill="1" applyBorder="1"/>
    <xf numFmtId="164" fontId="3" fillId="46" borderId="16" xfId="0" applyNumberFormat="1" applyFont="1" applyFill="1" applyBorder="1"/>
    <xf numFmtId="44" fontId="3" fillId="45" borderId="121" xfId="101" applyFont="1" applyFill="1" applyBorder="1"/>
    <xf numFmtId="44" fontId="3" fillId="45" borderId="34" xfId="101" applyFont="1" applyFill="1" applyBorder="1"/>
    <xf numFmtId="44" fontId="3" fillId="45" borderId="28" xfId="101" applyFont="1" applyFill="1" applyBorder="1"/>
    <xf numFmtId="44" fontId="3" fillId="41" borderId="39" xfId="101" applyFont="1" applyFill="1" applyBorder="1" applyAlignment="1">
      <alignment wrapText="1"/>
    </xf>
    <xf numFmtId="44" fontId="3" fillId="41" borderId="30" xfId="101" applyFont="1" applyFill="1" applyBorder="1" applyAlignment="1">
      <alignment wrapText="1"/>
    </xf>
    <xf numFmtId="44" fontId="3" fillId="41" borderId="30" xfId="101" applyFont="1" applyFill="1" applyBorder="1" applyAlignment="1">
      <alignment horizontal="left"/>
    </xf>
    <xf numFmtId="44" fontId="3" fillId="41" borderId="15" xfId="101" applyFont="1" applyFill="1" applyBorder="1" applyAlignment="1">
      <alignment horizontal="left"/>
    </xf>
    <xf numFmtId="44" fontId="3" fillId="42" borderId="110" xfId="101" applyFont="1" applyFill="1" applyBorder="1"/>
    <xf numFmtId="44" fontId="3" fillId="42" borderId="177" xfId="101" applyFont="1" applyFill="1" applyBorder="1"/>
    <xf numFmtId="44" fontId="3" fillId="42" borderId="85" xfId="101" applyFont="1" applyFill="1" applyBorder="1"/>
    <xf numFmtId="164" fontId="3" fillId="7" borderId="15" xfId="0" applyNumberFormat="1" applyFont="1" applyFill="1" applyBorder="1"/>
    <xf numFmtId="164" fontId="3" fillId="7" borderId="30" xfId="0" applyNumberFormat="1" applyFont="1" applyFill="1" applyBorder="1"/>
    <xf numFmtId="164" fontId="3" fillId="7" borderId="35" xfId="0" applyNumberFormat="1" applyFont="1" applyFill="1" applyBorder="1"/>
    <xf numFmtId="164" fontId="3" fillId="46" borderId="39" xfId="0" applyNumberFormat="1" applyFont="1" applyFill="1" applyBorder="1"/>
    <xf numFmtId="164" fontId="3" fillId="46" borderId="35" xfId="0" applyNumberFormat="1" applyFont="1" applyFill="1" applyBorder="1"/>
    <xf numFmtId="164" fontId="3" fillId="46" borderId="30" xfId="0" applyNumberFormat="1" applyFont="1" applyFill="1" applyBorder="1"/>
    <xf numFmtId="164" fontId="3" fillId="46" borderId="15" xfId="0" applyNumberFormat="1" applyFont="1" applyFill="1" applyBorder="1"/>
    <xf numFmtId="44" fontId="3" fillId="45" borderId="103" xfId="101" applyFont="1" applyFill="1" applyBorder="1"/>
    <xf numFmtId="44" fontId="3" fillId="45" borderId="35" xfId="101" applyFont="1" applyFill="1" applyBorder="1"/>
    <xf numFmtId="44" fontId="3" fillId="41" borderId="40" xfId="101" applyFont="1" applyFill="1" applyBorder="1" applyAlignment="1">
      <alignment wrapText="1"/>
    </xf>
    <xf numFmtId="44" fontId="3" fillId="41" borderId="33" xfId="101" applyFont="1" applyFill="1" applyBorder="1" applyAlignment="1">
      <alignment wrapText="1"/>
    </xf>
    <xf numFmtId="44" fontId="3" fillId="41" borderId="33" xfId="101" applyFont="1" applyFill="1" applyBorder="1" applyAlignment="1">
      <alignment horizontal="left"/>
    </xf>
    <xf numFmtId="44" fontId="3" fillId="41" borderId="19" xfId="101" applyFont="1" applyFill="1" applyBorder="1" applyAlignment="1">
      <alignment horizontal="left"/>
    </xf>
    <xf numFmtId="44" fontId="3" fillId="42" borderId="111" xfId="101" applyFont="1" applyFill="1" applyBorder="1"/>
    <xf numFmtId="44" fontId="3" fillId="42" borderId="178" xfId="101" applyFont="1" applyFill="1" applyBorder="1"/>
    <xf numFmtId="44" fontId="3" fillId="42" borderId="89" xfId="101" applyFont="1" applyFill="1" applyBorder="1"/>
    <xf numFmtId="44" fontId="3" fillId="7" borderId="33" xfId="101" applyFont="1" applyFill="1" applyBorder="1"/>
    <xf numFmtId="164" fontId="3" fillId="7" borderId="19" xfId="0" applyNumberFormat="1" applyFont="1" applyFill="1" applyBorder="1"/>
    <xf numFmtId="164" fontId="3" fillId="7" borderId="33" xfId="0" applyNumberFormat="1" applyFont="1" applyFill="1" applyBorder="1"/>
    <xf numFmtId="164" fontId="3" fillId="7" borderId="36" xfId="0" applyNumberFormat="1" applyFont="1" applyFill="1" applyBorder="1"/>
    <xf numFmtId="164" fontId="3" fillId="46" borderId="40" xfId="0" applyNumberFormat="1" applyFont="1" applyFill="1" applyBorder="1"/>
    <xf numFmtId="164" fontId="3" fillId="46" borderId="36" xfId="0" applyNumberFormat="1" applyFont="1" applyFill="1" applyBorder="1"/>
    <xf numFmtId="164" fontId="3" fillId="46" borderId="33" xfId="0" applyNumberFormat="1" applyFont="1" applyFill="1" applyBorder="1"/>
    <xf numFmtId="164" fontId="3" fillId="46" borderId="19" xfId="0" applyNumberFormat="1" applyFont="1" applyFill="1" applyBorder="1"/>
    <xf numFmtId="44" fontId="3" fillId="45" borderId="44" xfId="101" applyFont="1" applyFill="1" applyBorder="1"/>
    <xf numFmtId="44" fontId="3" fillId="45" borderId="36" xfId="101" applyFont="1" applyFill="1" applyBorder="1"/>
    <xf numFmtId="44" fontId="3" fillId="45" borderId="33" xfId="101" applyFont="1" applyFill="1" applyBorder="1"/>
    <xf numFmtId="44" fontId="3" fillId="41" borderId="28" xfId="101" applyFont="1" applyFill="1" applyBorder="1" applyAlignment="1"/>
    <xf numFmtId="44" fontId="3" fillId="42" borderId="154" xfId="101" applyFont="1" applyFill="1" applyBorder="1"/>
    <xf numFmtId="44" fontId="3" fillId="46" borderId="38" xfId="101" applyFont="1" applyFill="1" applyBorder="1"/>
    <xf numFmtId="44" fontId="3" fillId="46" borderId="28" xfId="101" applyFont="1" applyFill="1" applyBorder="1"/>
    <xf numFmtId="44" fontId="3" fillId="41" borderId="30" xfId="101" applyFont="1" applyFill="1" applyBorder="1" applyAlignment="1"/>
    <xf numFmtId="44" fontId="3" fillId="42" borderId="155" xfId="101" applyFont="1" applyFill="1" applyBorder="1"/>
    <xf numFmtId="44" fontId="3" fillId="46" borderId="39" xfId="101" applyFont="1" applyFill="1" applyBorder="1"/>
    <xf numFmtId="44" fontId="3" fillId="46" borderId="30" xfId="101" applyFont="1" applyFill="1" applyBorder="1"/>
    <xf numFmtId="44" fontId="3" fillId="41" borderId="33" xfId="101" applyFont="1" applyFill="1" applyBorder="1" applyAlignment="1"/>
    <xf numFmtId="44" fontId="3" fillId="42" borderId="156" xfId="101" applyFont="1" applyFill="1" applyBorder="1"/>
    <xf numFmtId="44" fontId="3" fillId="46" borderId="40" xfId="101" applyFont="1" applyFill="1" applyBorder="1"/>
    <xf numFmtId="44" fontId="3" fillId="46" borderId="33" xfId="101" applyFont="1" applyFill="1" applyBorder="1"/>
    <xf numFmtId="44" fontId="24" fillId="41" borderId="38" xfId="101" applyFont="1" applyFill="1" applyBorder="1" applyAlignment="1">
      <alignment wrapText="1"/>
    </xf>
    <xf numFmtId="44" fontId="24" fillId="41" borderId="28" xfId="101" applyFont="1" applyFill="1" applyBorder="1" applyAlignment="1">
      <alignment wrapText="1"/>
    </xf>
    <xf numFmtId="44" fontId="24" fillId="41" borderId="28" xfId="101" applyFont="1" applyFill="1" applyBorder="1" applyAlignment="1">
      <alignment horizontal="left"/>
    </xf>
    <xf numFmtId="44" fontId="24" fillId="41" borderId="16" xfId="101" applyFont="1" applyFill="1" applyBorder="1" applyAlignment="1">
      <alignment horizontal="left"/>
    </xf>
    <xf numFmtId="44" fontId="24" fillId="41" borderId="39" xfId="101" applyFont="1" applyFill="1" applyBorder="1" applyAlignment="1">
      <alignment wrapText="1"/>
    </xf>
    <xf numFmtId="44" fontId="24" fillId="41" borderId="30" xfId="101" applyFont="1" applyFill="1" applyBorder="1" applyAlignment="1">
      <alignment wrapText="1"/>
    </xf>
    <xf numFmtId="44" fontId="24" fillId="41" borderId="30" xfId="101" applyFont="1" applyFill="1" applyBorder="1" applyAlignment="1">
      <alignment horizontal="left"/>
    </xf>
    <xf numFmtId="44" fontId="24" fillId="41" borderId="15" xfId="101" applyFont="1" applyFill="1" applyBorder="1" applyAlignment="1">
      <alignment horizontal="left"/>
    </xf>
    <xf numFmtId="44" fontId="24" fillId="41" borderId="40" xfId="101" applyFont="1" applyFill="1" applyBorder="1" applyAlignment="1">
      <alignment wrapText="1"/>
    </xf>
    <xf numFmtId="44" fontId="24" fillId="41" borderId="33" xfId="101" applyFont="1" applyFill="1" applyBorder="1" applyAlignment="1">
      <alignment wrapText="1"/>
    </xf>
    <xf numFmtId="44" fontId="24" fillId="41" borderId="33" xfId="101" applyFont="1" applyFill="1" applyBorder="1" applyAlignment="1">
      <alignment horizontal="left"/>
    </xf>
    <xf numFmtId="44" fontId="24" fillId="41" borderId="19" xfId="101" applyFont="1" applyFill="1" applyBorder="1" applyAlignment="1">
      <alignment horizontal="left"/>
    </xf>
    <xf numFmtId="44" fontId="3" fillId="42" borderId="157" xfId="101" applyFont="1" applyFill="1" applyBorder="1"/>
    <xf numFmtId="44" fontId="3" fillId="42" borderId="114" xfId="101" applyFont="1" applyFill="1" applyBorder="1"/>
    <xf numFmtId="44" fontId="3" fillId="42" borderId="94" xfId="101" applyFont="1" applyFill="1" applyBorder="1"/>
    <xf numFmtId="44" fontId="3" fillId="42" borderId="98" xfId="101" applyFont="1" applyFill="1" applyBorder="1"/>
    <xf numFmtId="44" fontId="3" fillId="7" borderId="32" xfId="101" applyFont="1" applyFill="1" applyBorder="1"/>
    <xf numFmtId="164" fontId="3" fillId="7" borderId="100" xfId="0" applyNumberFormat="1" applyFont="1" applyFill="1" applyBorder="1"/>
    <xf numFmtId="164" fontId="3" fillId="7" borderId="32" xfId="0" applyNumberFormat="1" applyFont="1" applyFill="1" applyBorder="1"/>
    <xf numFmtId="44" fontId="3" fillId="46" borderId="106" xfId="101" applyFont="1" applyFill="1" applyBorder="1"/>
    <xf numFmtId="44" fontId="3" fillId="46" borderId="32" xfId="101" applyFont="1" applyFill="1" applyBorder="1"/>
    <xf numFmtId="44" fontId="3" fillId="46" borderId="100" xfId="101" applyFont="1" applyFill="1" applyBorder="1"/>
    <xf numFmtId="44" fontId="3" fillId="45" borderId="146" xfId="101" applyFont="1" applyFill="1" applyBorder="1"/>
    <xf numFmtId="44" fontId="3" fillId="45" borderId="31" xfId="101" applyFont="1" applyFill="1" applyBorder="1"/>
    <xf numFmtId="44" fontId="3" fillId="45" borderId="25" xfId="101" applyFont="1" applyFill="1" applyBorder="1"/>
    <xf numFmtId="44" fontId="3" fillId="45" borderId="26" xfId="101" applyFont="1" applyFill="1" applyBorder="1"/>
    <xf numFmtId="44" fontId="3" fillId="45" borderId="27" xfId="101" applyFont="1" applyFill="1" applyBorder="1"/>
    <xf numFmtId="44" fontId="43" fillId="45" borderId="2" xfId="101" applyFont="1" applyFill="1" applyBorder="1"/>
    <xf numFmtId="44" fontId="3" fillId="41" borderId="34" xfId="101" applyFont="1" applyFill="1" applyBorder="1" applyAlignment="1"/>
    <xf numFmtId="44" fontId="3" fillId="41" borderId="45" xfId="101" applyFont="1" applyFill="1" applyBorder="1" applyAlignment="1"/>
    <xf numFmtId="44" fontId="3" fillId="41" borderId="63" xfId="101" applyFont="1" applyFill="1" applyBorder="1" applyAlignment="1"/>
    <xf numFmtId="44" fontId="3" fillId="41" borderId="0" xfId="101" applyFont="1" applyFill="1" applyBorder="1" applyAlignment="1"/>
    <xf numFmtId="44" fontId="3" fillId="45" borderId="38" xfId="101" applyFont="1" applyFill="1" applyBorder="1"/>
    <xf numFmtId="44" fontId="3" fillId="45" borderId="39" xfId="101" applyFont="1" applyFill="1" applyBorder="1"/>
    <xf numFmtId="44" fontId="3" fillId="45" borderId="150" xfId="101" applyFont="1" applyFill="1" applyBorder="1"/>
    <xf numFmtId="44" fontId="3" fillId="45" borderId="47" xfId="101" applyFont="1" applyFill="1" applyBorder="1"/>
    <xf numFmtId="44" fontId="3" fillId="45" borderId="1" xfId="101" applyFont="1" applyFill="1" applyBorder="1"/>
    <xf numFmtId="44" fontId="3" fillId="41" borderId="64" xfId="101" applyFont="1" applyFill="1" applyBorder="1" applyAlignment="1">
      <alignment horizontal="left" wrapText="1"/>
    </xf>
    <xf numFmtId="44" fontId="3" fillId="41" borderId="58" xfId="101" applyFont="1" applyFill="1" applyBorder="1" applyAlignment="1">
      <alignment horizontal="left" wrapText="1"/>
    </xf>
    <xf numFmtId="44" fontId="25" fillId="44" borderId="125" xfId="101" applyFont="1" applyFill="1" applyBorder="1"/>
    <xf numFmtId="44" fontId="3" fillId="41" borderId="67" xfId="101" applyFont="1" applyFill="1" applyBorder="1" applyAlignment="1">
      <alignment horizontal="left" wrapText="1"/>
    </xf>
    <xf numFmtId="44" fontId="25" fillId="44" borderId="126" xfId="101" applyFont="1" applyFill="1" applyBorder="1"/>
    <xf numFmtId="44" fontId="3" fillId="45" borderId="63" xfId="101" applyFont="1" applyFill="1" applyBorder="1"/>
    <xf numFmtId="44" fontId="3" fillId="41" borderId="12" xfId="101" applyFont="1" applyFill="1" applyBorder="1" applyAlignment="1"/>
    <xf numFmtId="44" fontId="3" fillId="41" borderId="13" xfId="101" applyFont="1" applyFill="1" applyBorder="1" applyAlignment="1"/>
    <xf numFmtId="44" fontId="3" fillId="41" borderId="2" xfId="101" applyFont="1" applyFill="1" applyBorder="1" applyAlignment="1"/>
    <xf numFmtId="44" fontId="3" fillId="41" borderId="10" xfId="101" applyFont="1" applyFill="1" applyBorder="1" applyAlignment="1"/>
    <xf numFmtId="44" fontId="25" fillId="42" borderId="81" xfId="101" applyFont="1" applyFill="1" applyBorder="1"/>
    <xf numFmtId="44" fontId="3" fillId="41" borderId="61" xfId="101" applyFont="1" applyFill="1" applyBorder="1" applyAlignment="1">
      <alignment horizontal="right" wrapText="1"/>
    </xf>
    <xf numFmtId="44" fontId="3" fillId="41" borderId="59" xfId="101" applyFont="1" applyFill="1" applyBorder="1" applyAlignment="1">
      <alignment horizontal="right" wrapText="1"/>
    </xf>
    <xf numFmtId="44" fontId="3" fillId="41" borderId="62" xfId="101" applyFont="1" applyFill="1" applyBorder="1" applyAlignment="1">
      <alignment horizontal="right" wrapText="1"/>
    </xf>
    <xf numFmtId="44" fontId="41" fillId="42" borderId="0" xfId="101" applyFont="1" applyFill="1"/>
    <xf numFmtId="44" fontId="37" fillId="7" borderId="0" xfId="101" applyFont="1" applyFill="1" applyBorder="1"/>
    <xf numFmtId="44" fontId="37" fillId="46" borderId="0" xfId="101" applyFont="1" applyFill="1" applyBorder="1"/>
    <xf numFmtId="44" fontId="25" fillId="41" borderId="61" xfId="101" applyFont="1" applyFill="1" applyBorder="1" applyAlignment="1">
      <alignment horizontal="right" wrapText="1"/>
    </xf>
    <xf numFmtId="44" fontId="3" fillId="42" borderId="130" xfId="101" applyFont="1" applyFill="1" applyBorder="1"/>
    <xf numFmtId="44" fontId="3" fillId="43" borderId="38" xfId="101" applyFont="1" applyFill="1" applyBorder="1"/>
    <xf numFmtId="44" fontId="25" fillId="41" borderId="62" xfId="101" applyFont="1" applyFill="1" applyBorder="1" applyAlignment="1">
      <alignment horizontal="right" wrapText="1"/>
    </xf>
    <xf numFmtId="44" fontId="3" fillId="42" borderId="126" xfId="101" applyFont="1" applyFill="1" applyBorder="1"/>
    <xf numFmtId="44" fontId="3" fillId="42" borderId="134" xfId="101" applyFont="1" applyFill="1" applyBorder="1"/>
    <xf numFmtId="44" fontId="3" fillId="43" borderId="40" xfId="101" applyFont="1" applyFill="1" applyBorder="1"/>
    <xf numFmtId="44" fontId="3" fillId="45" borderId="4" xfId="101" applyFont="1" applyFill="1" applyBorder="1"/>
    <xf numFmtId="44" fontId="3" fillId="41" borderId="20" xfId="101" applyFont="1" applyFill="1" applyBorder="1" applyAlignment="1"/>
    <xf numFmtId="44" fontId="3" fillId="41" borderId="17" xfId="101" applyFont="1" applyFill="1" applyBorder="1" applyAlignment="1"/>
    <xf numFmtId="44" fontId="3" fillId="45" borderId="163" xfId="101" applyFont="1" applyFill="1" applyBorder="1"/>
    <xf numFmtId="44" fontId="3" fillId="45" borderId="102" xfId="101" applyFont="1" applyFill="1" applyBorder="1"/>
    <xf numFmtId="44" fontId="3" fillId="41" borderId="18" xfId="101" applyFont="1" applyFill="1" applyBorder="1" applyAlignment="1"/>
    <xf numFmtId="44" fontId="25" fillId="41" borderId="69" xfId="101" applyFont="1" applyFill="1" applyBorder="1" applyAlignment="1">
      <alignment horizontal="left" wrapText="1"/>
    </xf>
    <xf numFmtId="44" fontId="25" fillId="41" borderId="70" xfId="101" applyFont="1" applyFill="1" applyBorder="1" applyAlignment="1">
      <alignment horizontal="left" wrapText="1"/>
    </xf>
    <xf numFmtId="44" fontId="25" fillId="41" borderId="71" xfId="101" applyFont="1" applyFill="1" applyBorder="1" applyAlignment="1">
      <alignment horizontal="left" wrapText="1"/>
    </xf>
    <xf numFmtId="44" fontId="3" fillId="41" borderId="23" xfId="101" applyFont="1" applyFill="1" applyBorder="1" applyAlignment="1"/>
    <xf numFmtId="44" fontId="3" fillId="41" borderId="5" xfId="101" applyFont="1" applyFill="1" applyBorder="1" applyAlignment="1"/>
    <xf numFmtId="44" fontId="3" fillId="45" borderId="8" xfId="101" applyFont="1" applyFill="1" applyBorder="1"/>
    <xf numFmtId="44" fontId="3" fillId="7" borderId="47" xfId="101" applyFont="1" applyFill="1" applyBorder="1"/>
    <xf numFmtId="44" fontId="3" fillId="7" borderId="164" xfId="101" applyFont="1" applyFill="1" applyBorder="1"/>
    <xf numFmtId="44" fontId="3" fillId="7" borderId="5" xfId="101" applyFont="1" applyFill="1" applyBorder="1"/>
    <xf numFmtId="44" fontId="3" fillId="7" borderId="135" xfId="101" applyFont="1" applyFill="1" applyBorder="1"/>
    <xf numFmtId="44" fontId="3" fillId="45" borderId="137" xfId="101" applyFont="1" applyFill="1" applyBorder="1"/>
    <xf numFmtId="44" fontId="25" fillId="42" borderId="134" xfId="101" applyFont="1" applyFill="1" applyBorder="1"/>
    <xf numFmtId="44" fontId="3" fillId="42" borderId="128" xfId="101" applyFont="1" applyFill="1" applyBorder="1"/>
    <xf numFmtId="44" fontId="3" fillId="42" borderId="123" xfId="101" applyFont="1" applyFill="1" applyBorder="1"/>
    <xf numFmtId="44" fontId="24" fillId="41" borderId="65" xfId="101" applyFont="1" applyFill="1" applyBorder="1" applyAlignment="1">
      <alignment horizontal="left" wrapText="1"/>
    </xf>
    <xf numFmtId="44" fontId="24" fillId="41" borderId="66" xfId="101" applyFont="1" applyFill="1" applyBorder="1" applyAlignment="1">
      <alignment horizontal="left" wrapText="1"/>
    </xf>
    <xf numFmtId="44" fontId="3" fillId="41" borderId="120" xfId="101" applyFont="1" applyFill="1" applyBorder="1" applyAlignment="1"/>
    <xf numFmtId="44" fontId="25" fillId="44" borderId="96" xfId="101" applyFont="1" applyFill="1" applyBorder="1"/>
    <xf numFmtId="44" fontId="25" fillId="44" borderId="87" xfId="101" applyFont="1" applyFill="1" applyBorder="1"/>
    <xf numFmtId="44" fontId="24" fillId="41" borderId="68" xfId="101" applyFont="1" applyFill="1" applyBorder="1" applyAlignment="1">
      <alignment horizontal="left" wrapText="1"/>
    </xf>
    <xf numFmtId="44" fontId="25" fillId="44" borderId="80" xfId="101" applyFont="1" applyFill="1" applyBorder="1"/>
    <xf numFmtId="44" fontId="25" fillId="44" borderId="81" xfId="101" applyFont="1" applyFill="1" applyBorder="1"/>
    <xf numFmtId="44" fontId="25" fillId="44" borderId="113" xfId="101" applyFont="1" applyFill="1" applyBorder="1"/>
    <xf numFmtId="44" fontId="3" fillId="7" borderId="10" xfId="101" applyFont="1" applyFill="1" applyBorder="1"/>
    <xf numFmtId="44" fontId="16" fillId="0" borderId="63" xfId="101" applyFont="1" applyFill="1" applyBorder="1"/>
    <xf numFmtId="44" fontId="16" fillId="0" borderId="135" xfId="101" applyFont="1" applyFill="1" applyBorder="1"/>
    <xf numFmtId="44" fontId="25" fillId="42" borderId="139" xfId="101" applyFont="1" applyFill="1" applyBorder="1"/>
    <xf numFmtId="44" fontId="3" fillId="43" borderId="39" xfId="101" applyFont="1" applyFill="1" applyBorder="1"/>
    <xf numFmtId="44" fontId="25" fillId="42" borderId="80" xfId="101" applyFont="1" applyFill="1" applyBorder="1"/>
    <xf numFmtId="44" fontId="3" fillId="42" borderId="129" xfId="101" applyFont="1" applyFill="1" applyBorder="1"/>
    <xf numFmtId="44" fontId="3" fillId="42" borderId="127" xfId="101" applyFont="1" applyFill="1" applyBorder="1"/>
    <xf numFmtId="44" fontId="3" fillId="41" borderId="26" xfId="101" applyFont="1" applyFill="1" applyBorder="1"/>
    <xf numFmtId="44" fontId="3" fillId="42" borderId="118" xfId="101" applyFont="1" applyFill="1" applyBorder="1"/>
    <xf numFmtId="44" fontId="3" fillId="42" borderId="97" xfId="101" applyFont="1" applyFill="1" applyBorder="1"/>
    <xf numFmtId="44" fontId="3" fillId="43" borderId="26" xfId="101" applyFont="1" applyFill="1" applyBorder="1"/>
    <xf numFmtId="44" fontId="3" fillId="43" borderId="27" xfId="101" applyFont="1" applyFill="1" applyBorder="1"/>
    <xf numFmtId="44" fontId="3" fillId="7" borderId="26" xfId="101" applyFont="1" applyFill="1" applyBorder="1"/>
    <xf numFmtId="164" fontId="3" fillId="7" borderId="27" xfId="0" applyNumberFormat="1" applyFont="1" applyFill="1" applyBorder="1"/>
    <xf numFmtId="164" fontId="3" fillId="7" borderId="26" xfId="0" applyNumberFormat="1" applyFont="1" applyFill="1" applyBorder="1"/>
    <xf numFmtId="44" fontId="3" fillId="46" borderId="26" xfId="101" applyFont="1" applyFill="1" applyBorder="1"/>
    <xf numFmtId="44" fontId="3" fillId="46" borderId="27" xfId="101" applyFont="1" applyFill="1" applyBorder="1"/>
    <xf numFmtId="44" fontId="3" fillId="0" borderId="0" xfId="101" applyFont="1"/>
    <xf numFmtId="0" fontId="3" fillId="0" borderId="0" xfId="0" applyFont="1"/>
    <xf numFmtId="164" fontId="43" fillId="41" borderId="2" xfId="0" applyNumberFormat="1" applyFont="1" applyFill="1" applyBorder="1"/>
    <xf numFmtId="0" fontId="43" fillId="41" borderId="10" xfId="0" applyFont="1" applyFill="1" applyBorder="1"/>
    <xf numFmtId="164" fontId="43" fillId="42" borderId="81" xfId="0" applyNumberFormat="1" applyFont="1" applyFill="1" applyBorder="1"/>
    <xf numFmtId="2" fontId="43" fillId="43" borderId="2" xfId="0" applyNumberFormat="1" applyFont="1" applyFill="1" applyBorder="1"/>
    <xf numFmtId="0" fontId="43" fillId="43" borderId="2" xfId="0" applyFont="1" applyFill="1" applyBorder="1"/>
    <xf numFmtId="0" fontId="43" fillId="43" borderId="10" xfId="0" applyFont="1" applyFill="1" applyBorder="1"/>
    <xf numFmtId="164" fontId="43" fillId="7" borderId="2" xfId="0" applyNumberFormat="1" applyFont="1" applyFill="1" applyBorder="1"/>
    <xf numFmtId="164" fontId="43" fillId="7" borderId="10" xfId="0" applyNumberFormat="1" applyFont="1" applyFill="1" applyBorder="1"/>
    <xf numFmtId="9" fontId="43" fillId="46" borderId="27" xfId="4" applyFont="1" applyFill="1" applyBorder="1"/>
    <xf numFmtId="164" fontId="43" fillId="46" borderId="2" xfId="0" applyNumberFormat="1" applyFont="1" applyFill="1" applyBorder="1"/>
    <xf numFmtId="164" fontId="43" fillId="46" borderId="10" xfId="0" applyNumberFormat="1" applyFont="1" applyFill="1" applyBorder="1"/>
    <xf numFmtId="0" fontId="43" fillId="45" borderId="2" xfId="0" applyFont="1" applyFill="1" applyBorder="1"/>
    <xf numFmtId="0" fontId="43" fillId="45" borderId="10" xfId="0" applyFont="1" applyFill="1" applyBorder="1"/>
    <xf numFmtId="0" fontId="43" fillId="0" borderId="0" xfId="0" applyFont="1"/>
    <xf numFmtId="44" fontId="25" fillId="41" borderId="25" xfId="101" applyFont="1" applyFill="1" applyBorder="1" applyAlignment="1">
      <alignment horizontal="left" vertical="center"/>
    </xf>
    <xf numFmtId="44" fontId="25" fillId="41" borderId="26" xfId="101" applyFont="1" applyFill="1" applyBorder="1" applyAlignment="1">
      <alignment horizontal="left" vertical="center"/>
    </xf>
    <xf numFmtId="44" fontId="25" fillId="41" borderId="27" xfId="101" applyFont="1" applyFill="1" applyBorder="1" applyAlignment="1">
      <alignment horizontal="left" vertical="center"/>
    </xf>
    <xf numFmtId="44" fontId="3" fillId="44" borderId="143" xfId="101" applyFont="1" applyFill="1" applyBorder="1" applyAlignment="1">
      <alignment vertical="center"/>
    </xf>
    <xf numFmtId="44" fontId="3" fillId="44" borderId="141" xfId="101" applyFont="1" applyFill="1" applyBorder="1" applyAlignment="1">
      <alignment vertical="center"/>
    </xf>
    <xf numFmtId="44" fontId="3" fillId="44" borderId="130" xfId="101" applyFont="1" applyFill="1" applyBorder="1" applyAlignment="1">
      <alignment vertical="center"/>
    </xf>
    <xf numFmtId="44" fontId="3" fillId="43" borderId="121" xfId="101" applyFont="1" applyFill="1" applyBorder="1" applyAlignment="1">
      <alignment vertical="center"/>
    </xf>
    <xf numFmtId="44" fontId="3" fillId="43" borderId="28" xfId="101" applyFont="1" applyFill="1" applyBorder="1" applyAlignment="1">
      <alignment vertical="center"/>
    </xf>
    <xf numFmtId="44" fontId="3" fillId="43" borderId="16" xfId="101" applyFont="1" applyFill="1" applyBorder="1" applyAlignment="1">
      <alignment vertical="center"/>
    </xf>
    <xf numFmtId="44" fontId="3" fillId="7" borderId="38" xfId="101" applyFont="1" applyFill="1" applyBorder="1" applyAlignment="1">
      <alignment vertical="center"/>
    </xf>
    <xf numFmtId="44" fontId="3" fillId="45" borderId="38" xfId="101" applyFont="1" applyFill="1" applyBorder="1" applyAlignment="1">
      <alignment vertical="center"/>
    </xf>
    <xf numFmtId="44" fontId="3" fillId="45" borderId="28" xfId="101" applyFont="1" applyFill="1" applyBorder="1" applyAlignment="1">
      <alignment vertical="center"/>
    </xf>
    <xf numFmtId="44" fontId="3" fillId="45" borderId="16" xfId="101" applyFont="1" applyFill="1" applyBorder="1" applyAlignment="1">
      <alignment vertical="center"/>
    </xf>
    <xf numFmtId="44" fontId="3" fillId="44" borderId="144" xfId="101" applyFont="1" applyFill="1" applyBorder="1" applyAlignment="1">
      <alignment vertical="center"/>
    </xf>
    <xf numFmtId="44" fontId="3" fillId="44" borderId="142" xfId="101" applyFont="1" applyFill="1" applyBorder="1" applyAlignment="1">
      <alignment vertical="center"/>
    </xf>
    <xf numFmtId="44" fontId="3" fillId="44" borderId="145" xfId="101" applyFont="1" applyFill="1" applyBorder="1" applyAlignment="1">
      <alignment vertical="center"/>
    </xf>
    <xf numFmtId="44" fontId="3" fillId="43" borderId="75" xfId="101" applyFont="1" applyFill="1" applyBorder="1" applyAlignment="1">
      <alignment vertical="center"/>
    </xf>
    <xf numFmtId="44" fontId="3" fillId="43" borderId="26" xfId="101" applyFont="1" applyFill="1" applyBorder="1" applyAlignment="1">
      <alignment vertical="center"/>
    </xf>
    <xf numFmtId="44" fontId="3" fillId="43" borderId="27" xfId="101" applyFont="1" applyFill="1" applyBorder="1" applyAlignment="1">
      <alignment vertical="center"/>
    </xf>
    <xf numFmtId="44" fontId="3" fillId="7" borderId="25" xfId="101" applyFont="1" applyFill="1" applyBorder="1" applyAlignment="1">
      <alignment vertical="center"/>
    </xf>
    <xf numFmtId="44" fontId="3" fillId="45" borderId="25" xfId="101" applyFont="1" applyFill="1" applyBorder="1" applyAlignment="1">
      <alignment vertical="center"/>
    </xf>
    <xf numFmtId="44" fontId="3" fillId="45" borderId="26" xfId="101" applyFont="1" applyFill="1" applyBorder="1" applyAlignment="1">
      <alignment vertical="center"/>
    </xf>
    <xf numFmtId="44" fontId="3" fillId="45" borderId="27" xfId="101" applyFont="1" applyFill="1" applyBorder="1" applyAlignment="1">
      <alignment vertical="center"/>
    </xf>
    <xf numFmtId="44" fontId="24" fillId="0" borderId="86" xfId="101" applyFont="1" applyFill="1" applyBorder="1" applyAlignment="1">
      <alignment horizontal="center"/>
    </xf>
    <xf numFmtId="44" fontId="3" fillId="41" borderId="35" xfId="101" applyFont="1" applyFill="1" applyBorder="1" applyAlignment="1"/>
    <xf numFmtId="44" fontId="3" fillId="43" borderId="179" xfId="101" applyFont="1" applyFill="1" applyBorder="1"/>
    <xf numFmtId="44" fontId="25" fillId="42" borderId="180" xfId="101" applyFont="1" applyFill="1" applyBorder="1"/>
    <xf numFmtId="44" fontId="25" fillId="44" borderId="181" xfId="101" applyFont="1" applyFill="1" applyBorder="1"/>
    <xf numFmtId="44" fontId="25" fillId="42" borderId="30" xfId="101" applyFont="1" applyFill="1" applyBorder="1"/>
    <xf numFmtId="44" fontId="25" fillId="44" borderId="30" xfId="101" applyFont="1" applyFill="1" applyBorder="1"/>
    <xf numFmtId="44" fontId="24" fillId="0" borderId="30" xfId="101" applyFont="1" applyFill="1" applyBorder="1" applyAlignment="1">
      <alignment horizontal="center"/>
    </xf>
    <xf numFmtId="44" fontId="3" fillId="42" borderId="96" xfId="101" applyFont="1" applyFill="1" applyBorder="1"/>
    <xf numFmtId="44" fontId="3" fillId="42" borderId="182" xfId="101" applyFont="1" applyFill="1" applyBorder="1"/>
    <xf numFmtId="44" fontId="25" fillId="44" borderId="135" xfId="101" applyFont="1" applyFill="1" applyBorder="1"/>
    <xf numFmtId="44" fontId="3" fillId="41" borderId="36" xfId="101" applyFont="1" applyFill="1" applyBorder="1" applyAlignment="1"/>
    <xf numFmtId="44" fontId="3" fillId="42" borderId="183" xfId="101" applyFont="1" applyFill="1" applyBorder="1"/>
    <xf numFmtId="44" fontId="25" fillId="42" borderId="166" xfId="101" applyFont="1" applyFill="1" applyBorder="1"/>
    <xf numFmtId="44" fontId="24" fillId="43" borderId="120" xfId="101" applyFont="1" applyFill="1" applyBorder="1" applyAlignment="1">
      <alignment horizontal="center"/>
    </xf>
    <xf numFmtId="44" fontId="24" fillId="43" borderId="99" xfId="101" applyFont="1" applyFill="1" applyBorder="1" applyAlignment="1">
      <alignment horizontal="center"/>
    </xf>
    <xf numFmtId="44" fontId="24" fillId="43" borderId="15" xfId="101" applyFont="1" applyFill="1" applyBorder="1" applyAlignment="1">
      <alignment horizontal="center"/>
    </xf>
    <xf numFmtId="0" fontId="24" fillId="0" borderId="36" xfId="0" applyFont="1" applyFill="1" applyBorder="1"/>
    <xf numFmtId="0" fontId="24" fillId="0" borderId="22" xfId="0" applyFont="1" applyBorder="1" applyAlignment="1">
      <alignment horizontal="center"/>
    </xf>
    <xf numFmtId="44" fontId="24" fillId="0" borderId="18" xfId="101" applyFont="1" applyFill="1" applyBorder="1" applyAlignment="1">
      <alignment horizontal="center"/>
    </xf>
    <xf numFmtId="44" fontId="24" fillId="0" borderId="19" xfId="101" applyFont="1" applyFill="1" applyBorder="1" applyAlignment="1">
      <alignment horizontal="center"/>
    </xf>
    <xf numFmtId="44" fontId="24" fillId="0" borderId="18" xfId="101" applyFont="1" applyFill="1" applyBorder="1"/>
    <xf numFmtId="44" fontId="24" fillId="0" borderId="138" xfId="101" applyFont="1" applyFill="1" applyBorder="1"/>
    <xf numFmtId="44" fontId="24" fillId="0" borderId="22" xfId="101" applyFont="1" applyFill="1" applyBorder="1"/>
    <xf numFmtId="44" fontId="24" fillId="0" borderId="19" xfId="101" applyFont="1" applyFill="1" applyBorder="1"/>
    <xf numFmtId="0" fontId="24" fillId="0" borderId="0" xfId="0" applyFont="1"/>
    <xf numFmtId="0" fontId="24" fillId="0" borderId="30" xfId="0" applyFont="1" applyFill="1" applyBorder="1" applyAlignment="1">
      <alignment horizontal="left"/>
    </xf>
    <xf numFmtId="44" fontId="24" fillId="43" borderId="121" xfId="101" applyFont="1" applyFill="1" applyBorder="1" applyAlignment="1">
      <alignment horizontal="center"/>
    </xf>
    <xf numFmtId="44" fontId="24" fillId="43" borderId="34" xfId="101" applyFont="1" applyFill="1" applyBorder="1" applyAlignment="1">
      <alignment horizontal="center"/>
    </xf>
    <xf numFmtId="44" fontId="24" fillId="43" borderId="103" xfId="101" applyFont="1" applyFill="1" applyBorder="1" applyAlignment="1">
      <alignment horizontal="center"/>
    </xf>
    <xf numFmtId="44" fontId="24" fillId="43" borderId="35" xfId="101" applyFont="1" applyFill="1" applyBorder="1" applyAlignment="1">
      <alignment horizontal="center"/>
    </xf>
    <xf numFmtId="44" fontId="24" fillId="43" borderId="44" xfId="101" applyFont="1" applyFill="1" applyBorder="1" applyAlignment="1">
      <alignment horizontal="center"/>
    </xf>
    <xf numFmtId="44" fontId="24" fillId="43" borderId="36" xfId="101" applyFont="1" applyFill="1" applyBorder="1" applyAlignment="1">
      <alignment horizontal="center"/>
    </xf>
    <xf numFmtId="44" fontId="24" fillId="43" borderId="38" xfId="101" applyFont="1" applyFill="1" applyBorder="1" applyAlignment="1">
      <alignment horizontal="center"/>
    </xf>
    <xf numFmtId="44" fontId="24" fillId="43" borderId="16" xfId="101" applyFont="1" applyFill="1" applyBorder="1" applyAlignment="1">
      <alignment horizontal="center"/>
    </xf>
    <xf numFmtId="44" fontId="24" fillId="43" borderId="39" xfId="101" applyFont="1" applyFill="1" applyBorder="1" applyAlignment="1">
      <alignment horizontal="center"/>
    </xf>
    <xf numFmtId="44" fontId="24" fillId="43" borderId="40" xfId="101" applyFont="1" applyFill="1" applyBorder="1" applyAlignment="1">
      <alignment horizontal="center"/>
    </xf>
    <xf numFmtId="44" fontId="24" fillId="43" borderId="19" xfId="101" applyFont="1" applyFill="1" applyBorder="1" applyAlignment="1">
      <alignment horizontal="center"/>
    </xf>
    <xf numFmtId="44" fontId="24" fillId="0" borderId="93" xfId="101" applyFont="1" applyFill="1" applyBorder="1" applyAlignment="1">
      <alignment horizontal="center"/>
    </xf>
    <xf numFmtId="44" fontId="24" fillId="43" borderId="32" xfId="101" applyFont="1" applyFill="1" applyBorder="1" applyAlignment="1">
      <alignment horizontal="center"/>
    </xf>
    <xf numFmtId="44" fontId="24" fillId="43" borderId="45" xfId="101" applyFont="1" applyFill="1" applyBorder="1" applyAlignment="1">
      <alignment horizontal="center"/>
    </xf>
    <xf numFmtId="44" fontId="24" fillId="43" borderId="30" xfId="101" applyFont="1" applyFill="1" applyBorder="1" applyAlignment="1">
      <alignment horizontal="center"/>
    </xf>
    <xf numFmtId="44" fontId="24" fillId="43" borderId="33" xfId="101" applyFont="1" applyFill="1" applyBorder="1" applyAlignment="1">
      <alignment horizontal="center"/>
    </xf>
    <xf numFmtId="9" fontId="44" fillId="0" borderId="7" xfId="4" applyNumberFormat="1" applyFont="1" applyFill="1" applyBorder="1"/>
    <xf numFmtId="44" fontId="24" fillId="0" borderId="125" xfId="101" applyFont="1" applyFill="1" applyBorder="1" applyAlignment="1">
      <alignment horizontal="center"/>
    </xf>
    <xf numFmtId="9" fontId="45" fillId="0" borderId="7" xfId="3" applyNumberFormat="1" applyFont="1" applyFill="1" applyBorder="1" applyAlignment="1">
      <alignment horizontal="center"/>
    </xf>
    <xf numFmtId="9" fontId="24" fillId="0" borderId="7" xfId="0" applyNumberFormat="1" applyFont="1" applyFill="1" applyBorder="1" applyAlignment="1">
      <alignment horizontal="center"/>
    </xf>
    <xf numFmtId="44" fontId="24" fillId="0" borderId="45" xfId="101" applyFont="1" applyFill="1" applyBorder="1" applyAlignment="1">
      <alignment horizontal="center"/>
    </xf>
    <xf numFmtId="44" fontId="24" fillId="0" borderId="28" xfId="101" applyFont="1" applyFill="1" applyBorder="1" applyAlignment="1">
      <alignment horizontal="center" vertical="center"/>
    </xf>
    <xf numFmtId="44" fontId="24" fillId="0" borderId="38" xfId="101" applyFont="1" applyFill="1" applyBorder="1" applyAlignment="1">
      <alignment horizontal="center"/>
    </xf>
    <xf numFmtId="44" fontId="24" fillId="0" borderId="20" xfId="101" applyFont="1" applyFill="1" applyBorder="1" applyAlignment="1">
      <alignment horizontal="center"/>
    </xf>
    <xf numFmtId="44" fontId="24" fillId="0" borderId="16" xfId="101" applyFont="1" applyFill="1" applyBorder="1" applyAlignment="1">
      <alignment horizontal="center"/>
    </xf>
    <xf numFmtId="44" fontId="24" fillId="0" borderId="33" xfId="101" applyFont="1" applyFill="1" applyBorder="1" applyAlignment="1">
      <alignment horizontal="center"/>
    </xf>
    <xf numFmtId="9" fontId="45" fillId="0" borderId="7" xfId="0" applyNumberFormat="1" applyFont="1" applyFill="1" applyBorder="1" applyAlignment="1">
      <alignment horizontal="center"/>
    </xf>
    <xf numFmtId="9" fontId="43" fillId="41" borderId="2" xfId="0" applyNumberFormat="1" applyFont="1" applyFill="1" applyBorder="1"/>
    <xf numFmtId="9" fontId="24" fillId="0" borderId="97" xfId="0" applyNumberFormat="1" applyFont="1" applyFill="1" applyBorder="1" applyAlignment="1">
      <alignment horizontal="center"/>
    </xf>
    <xf numFmtId="9" fontId="45" fillId="0" borderId="27" xfId="0" applyNumberFormat="1" applyFont="1" applyFill="1" applyBorder="1"/>
    <xf numFmtId="9" fontId="44" fillId="0" borderId="7" xfId="0" applyNumberFormat="1" applyFont="1" applyFill="1" applyBorder="1" applyAlignment="1">
      <alignment horizontal="center"/>
    </xf>
    <xf numFmtId="9" fontId="44" fillId="0" borderId="27" xfId="101" applyNumberFormat="1" applyFont="1" applyFill="1" applyBorder="1" applyAlignment="1">
      <alignment horizontal="center"/>
    </xf>
    <xf numFmtId="9" fontId="1" fillId="45" borderId="12" xfId="101" applyNumberFormat="1" applyFont="1" applyFill="1" applyBorder="1" applyAlignment="1">
      <alignment horizontal="center"/>
    </xf>
    <xf numFmtId="9" fontId="45" fillId="0" borderId="27" xfId="0" applyNumberFormat="1" applyFont="1" applyFill="1" applyBorder="1" applyAlignment="1">
      <alignment horizontal="center"/>
    </xf>
    <xf numFmtId="9" fontId="24" fillId="0" borderId="7" xfId="0" applyNumberFormat="1" applyFont="1" applyFill="1" applyBorder="1"/>
    <xf numFmtId="9" fontId="44" fillId="0" borderId="27" xfId="0" applyNumberFormat="1" applyFont="1" applyFill="1" applyBorder="1"/>
    <xf numFmtId="164" fontId="35" fillId="41" borderId="76" xfId="0" applyNumberFormat="1" applyFont="1" applyFill="1" applyBorder="1" applyAlignment="1">
      <alignment horizontal="center"/>
    </xf>
    <xf numFmtId="164" fontId="35" fillId="41" borderId="9" xfId="0" applyNumberFormat="1" applyFont="1" applyFill="1" applyBorder="1" applyAlignment="1">
      <alignment horizontal="center"/>
    </xf>
    <xf numFmtId="0" fontId="34" fillId="42" borderId="76" xfId="0" applyFont="1" applyFill="1" applyBorder="1" applyAlignment="1">
      <alignment horizontal="center"/>
    </xf>
    <xf numFmtId="0" fontId="34" fillId="42" borderId="9" xfId="0" applyFont="1" applyFill="1" applyBorder="1" applyAlignment="1">
      <alignment horizontal="center"/>
    </xf>
    <xf numFmtId="0" fontId="34" fillId="43" borderId="76" xfId="0" applyFont="1" applyFill="1" applyBorder="1" applyAlignment="1">
      <alignment horizontal="center"/>
    </xf>
    <xf numFmtId="0" fontId="34" fillId="43" borderId="9" xfId="0" applyFont="1" applyFill="1" applyBorder="1" applyAlignment="1">
      <alignment horizontal="center"/>
    </xf>
    <xf numFmtId="0" fontId="36" fillId="45" borderId="76" xfId="0" applyFont="1" applyFill="1" applyBorder="1" applyAlignment="1">
      <alignment horizontal="center"/>
    </xf>
    <xf numFmtId="0" fontId="36" fillId="45" borderId="9" xfId="0" applyFont="1" applyFill="1" applyBorder="1" applyAlignment="1">
      <alignment horizontal="center"/>
    </xf>
    <xf numFmtId="0" fontId="36" fillId="46" borderId="76" xfId="0" applyFont="1" applyFill="1" applyBorder="1" applyAlignment="1">
      <alignment horizontal="center"/>
    </xf>
    <xf numFmtId="0" fontId="36" fillId="46" borderId="9" xfId="0" applyFont="1" applyFill="1" applyBorder="1" applyAlignment="1">
      <alignment horizontal="center"/>
    </xf>
    <xf numFmtId="0" fontId="36" fillId="7" borderId="76" xfId="0" applyFont="1" applyFill="1" applyBorder="1" applyAlignment="1">
      <alignment horizontal="center"/>
    </xf>
    <xf numFmtId="0" fontId="36" fillId="7" borderId="9" xfId="0" applyFont="1" applyFill="1" applyBorder="1" applyAlignment="1">
      <alignment horizontal="center"/>
    </xf>
    <xf numFmtId="0" fontId="36" fillId="45" borderId="14" xfId="0" applyFont="1" applyFill="1" applyBorder="1" applyAlignment="1">
      <alignment horizontal="center"/>
    </xf>
    <xf numFmtId="0" fontId="36" fillId="45" borderId="103" xfId="0" applyFont="1" applyFill="1" applyBorder="1" applyAlignment="1">
      <alignment horizontal="center"/>
    </xf>
    <xf numFmtId="164" fontId="35" fillId="41" borderId="6" xfId="0" applyNumberFormat="1" applyFont="1" applyFill="1" applyBorder="1" applyAlignment="1">
      <alignment horizontal="center"/>
    </xf>
    <xf numFmtId="0" fontId="36" fillId="42" borderId="35" xfId="0" applyFont="1" applyFill="1" applyBorder="1" applyAlignment="1">
      <alignment horizontal="center"/>
    </xf>
    <xf numFmtId="0" fontId="36" fillId="42" borderId="14" xfId="0" applyFont="1" applyFill="1" applyBorder="1" applyAlignment="1">
      <alignment horizontal="center"/>
    </xf>
    <xf numFmtId="0" fontId="36" fillId="43" borderId="76" xfId="0" applyFont="1" applyFill="1" applyBorder="1" applyAlignment="1">
      <alignment horizontal="center"/>
    </xf>
    <xf numFmtId="0" fontId="36" fillId="43" borderId="9" xfId="0" applyFont="1" applyFill="1" applyBorder="1" applyAlignment="1">
      <alignment horizontal="center"/>
    </xf>
    <xf numFmtId="164" fontId="36" fillId="41" borderId="35" xfId="0" applyNumberFormat="1" applyFont="1" applyFill="1" applyBorder="1" applyAlignment="1">
      <alignment horizontal="center"/>
    </xf>
    <xf numFmtId="164" fontId="36" fillId="41" borderId="14" xfId="0" applyNumberFormat="1" applyFont="1" applyFill="1" applyBorder="1" applyAlignment="1">
      <alignment horizontal="center"/>
    </xf>
    <xf numFmtId="164" fontId="36" fillId="41" borderId="103" xfId="0" applyNumberFormat="1" applyFont="1" applyFill="1" applyBorder="1" applyAlignment="1">
      <alignment horizontal="center"/>
    </xf>
    <xf numFmtId="0" fontId="36" fillId="42" borderId="103" xfId="0" applyFont="1" applyFill="1" applyBorder="1" applyAlignment="1">
      <alignment horizontal="center"/>
    </xf>
    <xf numFmtId="0" fontId="36" fillId="43" borderId="35" xfId="0" applyFont="1" applyFill="1" applyBorder="1" applyAlignment="1">
      <alignment horizontal="center"/>
    </xf>
    <xf numFmtId="0" fontId="36" fillId="43" borderId="14" xfId="0" applyFont="1" applyFill="1" applyBorder="1" applyAlignment="1">
      <alignment horizontal="center"/>
    </xf>
    <xf numFmtId="0" fontId="36" fillId="46" borderId="20" xfId="0" applyFont="1" applyFill="1" applyBorder="1" applyAlignment="1">
      <alignment horizontal="center"/>
    </xf>
    <xf numFmtId="0" fontId="36" fillId="46" borderId="21" xfId="0" applyFont="1" applyFill="1" applyBorder="1" applyAlignment="1">
      <alignment horizontal="center"/>
    </xf>
    <xf numFmtId="0" fontId="36" fillId="46" borderId="105" xfId="0" applyFont="1" applyFill="1" applyBorder="1" applyAlignment="1">
      <alignment horizontal="center"/>
    </xf>
    <xf numFmtId="0" fontId="36" fillId="7" borderId="6" xfId="0" applyFont="1" applyFill="1" applyBorder="1" applyAlignment="1">
      <alignment horizontal="center"/>
    </xf>
    <xf numFmtId="0" fontId="36" fillId="46" borderId="6" xfId="0" applyFont="1" applyFill="1" applyBorder="1" applyAlignment="1">
      <alignment horizontal="center"/>
    </xf>
    <xf numFmtId="0" fontId="36" fillId="45" borderId="6" xfId="0" applyFont="1" applyFill="1" applyBorder="1" applyAlignment="1">
      <alignment horizontal="center"/>
    </xf>
    <xf numFmtId="164" fontId="36" fillId="41" borderId="76" xfId="0" applyNumberFormat="1" applyFont="1" applyFill="1" applyBorder="1" applyAlignment="1">
      <alignment horizontal="center"/>
    </xf>
    <xf numFmtId="164" fontId="36" fillId="41" borderId="6" xfId="0" applyNumberFormat="1" applyFont="1" applyFill="1" applyBorder="1" applyAlignment="1">
      <alignment horizontal="center"/>
    </xf>
    <xf numFmtId="164" fontId="36" fillId="41" borderId="9" xfId="0" applyNumberFormat="1" applyFont="1" applyFill="1" applyBorder="1" applyAlignment="1">
      <alignment horizontal="center"/>
    </xf>
    <xf numFmtId="0" fontId="36" fillId="42" borderId="76" xfId="0" applyFont="1" applyFill="1" applyBorder="1" applyAlignment="1">
      <alignment horizontal="center"/>
    </xf>
    <xf numFmtId="0" fontId="36" fillId="42" borderId="6" xfId="0" applyFont="1" applyFill="1" applyBorder="1" applyAlignment="1">
      <alignment horizontal="center"/>
    </xf>
    <xf numFmtId="0" fontId="36" fillId="42" borderId="9" xfId="0" applyFont="1" applyFill="1" applyBorder="1" applyAlignment="1">
      <alignment horizontal="center"/>
    </xf>
    <xf numFmtId="0" fontId="36" fillId="43" borderId="6" xfId="0" applyFont="1" applyFill="1" applyBorder="1" applyAlignment="1">
      <alignment horizontal="center"/>
    </xf>
    <xf numFmtId="164" fontId="36" fillId="46" borderId="76" xfId="0" applyNumberFormat="1" applyFont="1" applyFill="1" applyBorder="1" applyAlignment="1">
      <alignment horizontal="center"/>
    </xf>
    <xf numFmtId="164" fontId="36" fillId="46" borderId="6" xfId="0" applyNumberFormat="1" applyFont="1" applyFill="1" applyBorder="1" applyAlignment="1">
      <alignment horizontal="center"/>
    </xf>
    <xf numFmtId="164" fontId="36" fillId="46" borderId="9" xfId="0" applyNumberFormat="1" applyFont="1" applyFill="1" applyBorder="1" applyAlignment="1">
      <alignment horizontal="center"/>
    </xf>
    <xf numFmtId="44" fontId="36" fillId="45" borderId="76" xfId="101" applyFont="1" applyFill="1" applyBorder="1" applyAlignment="1">
      <alignment horizontal="center"/>
    </xf>
    <xf numFmtId="44" fontId="36" fillId="45" borderId="6" xfId="101" applyFont="1" applyFill="1" applyBorder="1" applyAlignment="1">
      <alignment horizontal="center"/>
    </xf>
    <xf numFmtId="44" fontId="36" fillId="45" borderId="9" xfId="101" applyFont="1" applyFill="1" applyBorder="1" applyAlignment="1">
      <alignment horizontal="center"/>
    </xf>
    <xf numFmtId="0" fontId="1" fillId="8" borderId="3" xfId="0" applyFont="1" applyFill="1" applyBorder="1" applyAlignment="1">
      <alignment horizontal="center" wrapText="1"/>
    </xf>
    <xf numFmtId="0" fontId="1" fillId="8" borderId="8" xfId="0" applyFont="1" applyFill="1" applyBorder="1" applyAlignment="1">
      <alignment horizontal="center" wrapText="1"/>
    </xf>
    <xf numFmtId="164" fontId="36" fillId="42" borderId="76" xfId="0" applyNumberFormat="1" applyFont="1" applyFill="1" applyBorder="1" applyAlignment="1">
      <alignment horizontal="center"/>
    </xf>
    <xf numFmtId="164" fontId="36" fillId="42" borderId="6" xfId="0" applyNumberFormat="1" applyFont="1" applyFill="1" applyBorder="1" applyAlignment="1">
      <alignment horizontal="center"/>
    </xf>
    <xf numFmtId="164" fontId="36" fillId="42" borderId="9" xfId="0" applyNumberFormat="1" applyFont="1" applyFill="1" applyBorder="1" applyAlignment="1">
      <alignment horizontal="center"/>
    </xf>
    <xf numFmtId="2" fontId="36" fillId="43" borderId="76" xfId="0" applyNumberFormat="1" applyFont="1" applyFill="1" applyBorder="1" applyAlignment="1">
      <alignment horizontal="center"/>
    </xf>
    <xf numFmtId="2" fontId="36" fillId="43" borderId="6" xfId="0" applyNumberFormat="1" applyFont="1" applyFill="1" applyBorder="1" applyAlignment="1">
      <alignment horizontal="center"/>
    </xf>
    <xf numFmtId="2" fontId="36" fillId="43" borderId="9" xfId="0" applyNumberFormat="1" applyFont="1" applyFill="1" applyBorder="1" applyAlignment="1">
      <alignment horizontal="center"/>
    </xf>
    <xf numFmtId="164" fontId="36" fillId="7" borderId="76" xfId="0" applyNumberFormat="1" applyFont="1" applyFill="1" applyBorder="1" applyAlignment="1">
      <alignment horizontal="center"/>
    </xf>
    <xf numFmtId="164" fontId="36" fillId="7" borderId="6" xfId="0" applyNumberFormat="1" applyFont="1" applyFill="1" applyBorder="1" applyAlignment="1">
      <alignment horizontal="center"/>
    </xf>
    <xf numFmtId="164" fontId="36" fillId="7" borderId="9" xfId="0" applyNumberFormat="1" applyFont="1" applyFill="1" applyBorder="1" applyAlignment="1">
      <alignment horizontal="center"/>
    </xf>
  </cellXfs>
  <cellStyles count="114">
    <cellStyle name="20% - Accent1" xfId="22" builtinId="30" customBuiltin="1"/>
    <cellStyle name="20% - Accent1 2" xfId="74"/>
    <cellStyle name="20% - Accent2" xfId="26" builtinId="34" customBuiltin="1"/>
    <cellStyle name="20% - Accent2 2" xfId="76"/>
    <cellStyle name="20% - Accent3" xfId="30" builtinId="38" customBuiltin="1"/>
    <cellStyle name="20% - Accent3 2" xfId="78"/>
    <cellStyle name="20% - Accent4" xfId="34" builtinId="42" customBuiltin="1"/>
    <cellStyle name="20% - Accent4 2" xfId="80"/>
    <cellStyle name="20% - Accent5" xfId="38" builtinId="46" customBuiltin="1"/>
    <cellStyle name="20% - Accent5 2" xfId="82"/>
    <cellStyle name="20% - Accent6" xfId="42" builtinId="50" customBuiltin="1"/>
    <cellStyle name="20% - Accent6 2" xfId="84"/>
    <cellStyle name="40% - Accent1" xfId="23" builtinId="31" customBuiltin="1"/>
    <cellStyle name="40% - Accent1 2" xfId="75"/>
    <cellStyle name="40% - Accent2" xfId="27" builtinId="35" customBuiltin="1"/>
    <cellStyle name="40% - Accent2 2" xfId="77"/>
    <cellStyle name="40% - Accent3" xfId="31" builtinId="39" customBuiltin="1"/>
    <cellStyle name="40% - Accent3 2" xfId="79"/>
    <cellStyle name="40% - Accent4" xfId="35" builtinId="43" customBuiltin="1"/>
    <cellStyle name="40% - Accent4 2" xfId="81"/>
    <cellStyle name="40% - Accent5" xfId="39" builtinId="47" customBuiltin="1"/>
    <cellStyle name="40% - Accent5 2" xfId="83"/>
    <cellStyle name="40% - Accent6" xfId="43" builtinId="51" customBuiltin="1"/>
    <cellStyle name="40% - Accent6 2" xfId="85"/>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3" builtinId="3"/>
    <cellStyle name="Comma 2" xfId="55"/>
    <cellStyle name="Comma 2 2" xfId="63"/>
    <cellStyle name="Comma 2 2 2" xfId="109"/>
    <cellStyle name="Comma 2 3" xfId="66"/>
    <cellStyle name="Comma 2 3 2" xfId="53"/>
    <cellStyle name="Comma 2 3 2 2" xfId="105"/>
    <cellStyle name="Comma 2 4" xfId="91"/>
    <cellStyle name="Comma 3" xfId="61"/>
    <cellStyle name="Comma 3 2" xfId="95"/>
    <cellStyle name="Comma 4" xfId="58"/>
    <cellStyle name="Comma 4 2" xfId="107"/>
    <cellStyle name="Comma 5" xfId="88"/>
    <cellStyle name="Comma 5 2" xfId="99"/>
    <cellStyle name="Comma 5 2 2" xfId="112"/>
    <cellStyle name="Comma 6" xfId="73"/>
    <cellStyle name="Comma 7" xfId="48"/>
    <cellStyle name="Currency" xfId="101" builtinId="4"/>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1"/>
    <cellStyle name="Normal 2 2" xfId="57"/>
    <cellStyle name="Normal 2 2 2" xfId="93"/>
    <cellStyle name="Normal 2 3" xfId="62"/>
    <cellStyle name="Normal 2 3 2" xfId="102"/>
    <cellStyle name="Normal 2 4" xfId="65"/>
    <cellStyle name="Normal 2 4 2" xfId="51"/>
    <cellStyle name="Normal 2 4 2 2" xfId="104"/>
    <cellStyle name="Normal 2 5" xfId="87"/>
    <cellStyle name="Normal 2 6" xfId="71"/>
    <cellStyle name="Normal 2 7" xfId="46"/>
    <cellStyle name="Normal 3" xfId="2"/>
    <cellStyle name="Normal 3 2" xfId="60"/>
    <cellStyle name="Normal 3 2 2" xfId="94"/>
    <cellStyle name="Normal 3 3" xfId="92"/>
    <cellStyle name="Normal 3 3 2" xfId="110"/>
    <cellStyle name="Normal 3 4" xfId="72"/>
    <cellStyle name="Normal 3 5" xfId="56"/>
    <cellStyle name="Normal 3 5 2" xfId="106"/>
    <cellStyle name="Normal 4" xfId="54"/>
    <cellStyle name="Normal 4 2" xfId="90"/>
    <cellStyle name="Normal 5" xfId="68"/>
    <cellStyle name="Normal 6" xfId="86"/>
    <cellStyle name="Normal 6 2" xfId="98"/>
    <cellStyle name="Normal 6 2 2" xfId="111"/>
    <cellStyle name="Normal 7" xfId="70"/>
    <cellStyle name="Normal 8" xfId="45"/>
    <cellStyle name="Normal_Sheet1" xfId="47"/>
    <cellStyle name="Normal_Sheet1 2" xfId="52"/>
    <cellStyle name="Note 2" xfId="69"/>
    <cellStyle name="Note 2 2" xfId="97"/>
    <cellStyle name="Output" xfId="14" builtinId="21" customBuiltin="1"/>
    <cellStyle name="Percent" xfId="4" builtinId="5"/>
    <cellStyle name="Percent 2" xfId="64"/>
    <cellStyle name="Percent 2 2" xfId="67"/>
    <cellStyle name="Percent 2 2 2" xfId="50"/>
    <cellStyle name="Percent 2 2 2 2" xfId="103"/>
    <cellStyle name="Percent 3" xfId="59"/>
    <cellStyle name="Percent 3 2" xfId="108"/>
    <cellStyle name="Percent 4" xfId="89"/>
    <cellStyle name="Percent 4 2" xfId="100"/>
    <cellStyle name="Percent 4 2 2" xfId="113"/>
    <cellStyle name="Percent 5" xfId="96"/>
    <cellStyle name="Percent 6" xfId="4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colors>
    <mruColors>
      <color rgb="FFFFFFFF"/>
      <color rgb="FFFFFF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77"/>
  <sheetViews>
    <sheetView tabSelected="1" topLeftCell="D1" zoomScaleNormal="100" workbookViewId="0">
      <pane ySplit="1" topLeftCell="A2" activePane="bottomLeft" state="frozen"/>
      <selection pane="bottomLeft" activeCell="X566" sqref="X566"/>
    </sheetView>
  </sheetViews>
  <sheetFormatPr defaultRowHeight="15"/>
  <cols>
    <col min="1" max="1" width="14.140625" style="48" customWidth="1"/>
    <col min="2" max="2" width="12.42578125" style="48" customWidth="1"/>
    <col min="3" max="3" width="58.140625" style="48" customWidth="1"/>
    <col min="4" max="4" width="10.7109375" style="48" customWidth="1"/>
    <col min="5" max="5" width="8.140625" style="48" customWidth="1"/>
    <col min="6" max="7" width="12.85546875" style="135" customWidth="1"/>
    <col min="8" max="11" width="12.85546875" style="48" customWidth="1"/>
    <col min="12" max="13" width="12.85546875" customWidth="1"/>
    <col min="14" max="41" width="12.85546875" style="48" customWidth="1"/>
    <col min="42" max="16384" width="9.140625" style="48"/>
  </cols>
  <sheetData>
    <row r="1" spans="1:17" ht="15.75" thickBot="1">
      <c r="A1" s="137"/>
      <c r="B1" s="138"/>
      <c r="C1" s="218" t="s">
        <v>247</v>
      </c>
      <c r="D1" s="136"/>
      <c r="F1" s="1098" t="s">
        <v>255</v>
      </c>
      <c r="G1" s="1099"/>
      <c r="H1" s="1100" t="s">
        <v>248</v>
      </c>
      <c r="I1" s="1101"/>
      <c r="J1" s="1102" t="s">
        <v>250</v>
      </c>
      <c r="K1" s="1103"/>
      <c r="L1" s="1108" t="s">
        <v>252</v>
      </c>
      <c r="M1" s="1109"/>
      <c r="N1" s="1106" t="s">
        <v>251</v>
      </c>
      <c r="O1" s="1107"/>
      <c r="P1" s="1104" t="s">
        <v>253</v>
      </c>
      <c r="Q1" s="1105"/>
    </row>
    <row r="2" spans="1:17">
      <c r="A2" s="7" t="s">
        <v>0</v>
      </c>
      <c r="B2" s="9" t="s">
        <v>1</v>
      </c>
      <c r="C2" s="7" t="s">
        <v>246</v>
      </c>
      <c r="D2" s="7" t="s">
        <v>6</v>
      </c>
      <c r="E2" s="7" t="s">
        <v>2</v>
      </c>
      <c r="F2" s="469" t="s">
        <v>11</v>
      </c>
      <c r="G2" s="585" t="s">
        <v>209</v>
      </c>
      <c r="H2" s="588" t="s">
        <v>11</v>
      </c>
      <c r="I2" s="555" t="s">
        <v>209</v>
      </c>
      <c r="J2" s="558" t="s">
        <v>11</v>
      </c>
      <c r="K2" s="561" t="s">
        <v>209</v>
      </c>
      <c r="L2" s="490" t="s">
        <v>11</v>
      </c>
      <c r="M2" s="564" t="s">
        <v>209</v>
      </c>
      <c r="N2" s="567" t="s">
        <v>11</v>
      </c>
      <c r="O2" s="569" t="s">
        <v>209</v>
      </c>
      <c r="P2" s="572" t="s">
        <v>11</v>
      </c>
      <c r="Q2" s="574" t="s">
        <v>209</v>
      </c>
    </row>
    <row r="3" spans="1:17">
      <c r="A3" s="4" t="s">
        <v>4</v>
      </c>
      <c r="B3" s="8" t="s">
        <v>105</v>
      </c>
      <c r="C3" s="3" t="s">
        <v>5</v>
      </c>
      <c r="D3" s="3" t="s">
        <v>4</v>
      </c>
      <c r="E3" s="3" t="s">
        <v>7</v>
      </c>
      <c r="F3" s="467" t="s">
        <v>3</v>
      </c>
      <c r="G3" s="586" t="s">
        <v>3</v>
      </c>
      <c r="H3" s="589" t="s">
        <v>3</v>
      </c>
      <c r="I3" s="556" t="s">
        <v>3</v>
      </c>
      <c r="J3" s="559" t="s">
        <v>3</v>
      </c>
      <c r="K3" s="562" t="s">
        <v>3</v>
      </c>
      <c r="L3" s="491" t="s">
        <v>3</v>
      </c>
      <c r="M3" s="565" t="s">
        <v>3</v>
      </c>
      <c r="N3" s="498" t="s">
        <v>3</v>
      </c>
      <c r="O3" s="570" t="s">
        <v>3</v>
      </c>
      <c r="P3" s="446" t="s">
        <v>3</v>
      </c>
      <c r="Q3" s="575" t="s">
        <v>3</v>
      </c>
    </row>
    <row r="4" spans="1:17" ht="16.5" customHeight="1" thickBot="1">
      <c r="A4" s="49"/>
      <c r="B4" s="2" t="s">
        <v>9</v>
      </c>
      <c r="C4" s="1"/>
      <c r="D4" s="5"/>
      <c r="E4" s="2" t="s">
        <v>10</v>
      </c>
      <c r="F4" s="549" t="s">
        <v>8</v>
      </c>
      <c r="G4" s="587" t="s">
        <v>8</v>
      </c>
      <c r="H4" s="590" t="s">
        <v>8</v>
      </c>
      <c r="I4" s="557" t="s">
        <v>8</v>
      </c>
      <c r="J4" s="560" t="s">
        <v>8</v>
      </c>
      <c r="K4" s="563" t="s">
        <v>8</v>
      </c>
      <c r="L4" s="492" t="s">
        <v>8</v>
      </c>
      <c r="M4" s="566" t="s">
        <v>8</v>
      </c>
      <c r="N4" s="568" t="s">
        <v>8</v>
      </c>
      <c r="O4" s="571" t="s">
        <v>8</v>
      </c>
      <c r="P4" s="573" t="s">
        <v>8</v>
      </c>
      <c r="Q4" s="576" t="s">
        <v>8</v>
      </c>
    </row>
    <row r="5" spans="1:17">
      <c r="A5" s="38"/>
      <c r="B5" s="50"/>
      <c r="C5" s="87" t="s">
        <v>166</v>
      </c>
      <c r="D5" s="50"/>
      <c r="E5" s="10"/>
      <c r="F5" s="460"/>
      <c r="G5" s="461"/>
      <c r="H5" s="152"/>
      <c r="I5" s="153"/>
      <c r="J5" s="171"/>
      <c r="K5" s="172"/>
      <c r="L5" s="305"/>
      <c r="M5" s="306"/>
      <c r="N5" s="204"/>
      <c r="O5" s="205"/>
      <c r="P5" s="191"/>
      <c r="Q5" s="192"/>
    </row>
    <row r="6" spans="1:17" ht="15.75" thickBot="1">
      <c r="A6" s="38"/>
      <c r="B6" s="50"/>
      <c r="C6" s="88" t="s">
        <v>21</v>
      </c>
      <c r="D6" s="11"/>
      <c r="E6" s="11"/>
      <c r="F6" s="462"/>
      <c r="G6" s="463"/>
      <c r="H6" s="154"/>
      <c r="I6" s="153"/>
      <c r="J6" s="173"/>
      <c r="K6" s="174"/>
      <c r="L6" s="314"/>
      <c r="M6" s="306"/>
      <c r="N6" s="206"/>
      <c r="O6" s="205"/>
      <c r="P6" s="193"/>
      <c r="Q6" s="192"/>
    </row>
    <row r="7" spans="1:17">
      <c r="A7" s="89" t="s">
        <v>245</v>
      </c>
      <c r="B7" s="47"/>
      <c r="C7" s="52" t="s">
        <v>177</v>
      </c>
      <c r="D7" s="19" t="s">
        <v>230</v>
      </c>
      <c r="E7" s="447" t="s">
        <v>16</v>
      </c>
      <c r="F7" s="452">
        <v>21.230000000000004</v>
      </c>
      <c r="G7" s="597">
        <v>19.3</v>
      </c>
      <c r="H7" s="598">
        <v>19.48</v>
      </c>
      <c r="I7" s="599">
        <v>14.48</v>
      </c>
      <c r="J7" s="600">
        <v>46.5</v>
      </c>
      <c r="K7" s="582">
        <f>(J7-10)</f>
        <v>36.5</v>
      </c>
      <c r="L7" s="601">
        <v>50</v>
      </c>
      <c r="M7" s="602">
        <v>50</v>
      </c>
      <c r="N7" s="603">
        <v>18</v>
      </c>
      <c r="O7" s="604">
        <v>14</v>
      </c>
      <c r="P7" s="605">
        <v>18.7425</v>
      </c>
      <c r="Q7" s="606">
        <v>17.849999999999998</v>
      </c>
    </row>
    <row r="8" spans="1:17">
      <c r="A8" s="90">
        <v>2</v>
      </c>
      <c r="B8" s="41"/>
      <c r="C8" s="53" t="s">
        <v>178</v>
      </c>
      <c r="D8" s="20" t="s">
        <v>230</v>
      </c>
      <c r="E8" s="265" t="s">
        <v>16</v>
      </c>
      <c r="F8" s="453">
        <v>23.991</v>
      </c>
      <c r="G8" s="607">
        <v>21.81</v>
      </c>
      <c r="H8" s="608">
        <v>23.1</v>
      </c>
      <c r="I8" s="609">
        <v>18.100000000000001</v>
      </c>
      <c r="J8" s="547">
        <v>52</v>
      </c>
      <c r="K8" s="583">
        <f t="shared" ref="K8:K14" si="0">(J8-10)</f>
        <v>42</v>
      </c>
      <c r="L8" s="610">
        <v>55</v>
      </c>
      <c r="M8" s="611">
        <v>55</v>
      </c>
      <c r="N8" s="612">
        <v>19</v>
      </c>
      <c r="O8" s="613">
        <v>15</v>
      </c>
      <c r="P8" s="605">
        <v>21.419999999999998</v>
      </c>
      <c r="Q8" s="614">
        <v>20.399999999999999</v>
      </c>
    </row>
    <row r="9" spans="1:17">
      <c r="A9" s="90">
        <v>3</v>
      </c>
      <c r="B9" s="42"/>
      <c r="C9" s="53" t="s">
        <v>179</v>
      </c>
      <c r="D9" s="20" t="s">
        <v>230</v>
      </c>
      <c r="E9" s="265" t="s">
        <v>16</v>
      </c>
      <c r="F9" s="453">
        <v>35.871000000000002</v>
      </c>
      <c r="G9" s="615">
        <v>32.61</v>
      </c>
      <c r="H9" s="608">
        <v>33.74</v>
      </c>
      <c r="I9" s="609">
        <v>28.74</v>
      </c>
      <c r="J9" s="547">
        <v>68.5</v>
      </c>
      <c r="K9" s="583">
        <f t="shared" si="0"/>
        <v>58.5</v>
      </c>
      <c r="L9" s="610">
        <v>60</v>
      </c>
      <c r="M9" s="611">
        <v>60</v>
      </c>
      <c r="N9" s="612">
        <v>22</v>
      </c>
      <c r="O9" s="613">
        <v>18</v>
      </c>
      <c r="P9" s="605">
        <v>32.980500000000006</v>
      </c>
      <c r="Q9" s="614">
        <v>31.410000000000004</v>
      </c>
    </row>
    <row r="10" spans="1:17">
      <c r="A10" s="90">
        <v>4</v>
      </c>
      <c r="B10" s="42"/>
      <c r="C10" s="53" t="s">
        <v>180</v>
      </c>
      <c r="D10" s="20" t="s">
        <v>230</v>
      </c>
      <c r="E10" s="448" t="s">
        <v>16</v>
      </c>
      <c r="F10" s="453">
        <v>41.437000000000005</v>
      </c>
      <c r="G10" s="615">
        <v>37.67</v>
      </c>
      <c r="H10" s="616">
        <v>41.94</v>
      </c>
      <c r="I10" s="617">
        <v>36.94</v>
      </c>
      <c r="J10" s="547">
        <v>75</v>
      </c>
      <c r="K10" s="583">
        <f t="shared" si="0"/>
        <v>65</v>
      </c>
      <c r="L10" s="610">
        <v>70</v>
      </c>
      <c r="M10" s="611">
        <v>70</v>
      </c>
      <c r="N10" s="612">
        <v>22.5</v>
      </c>
      <c r="O10" s="613">
        <v>18.5</v>
      </c>
      <c r="P10" s="605">
        <v>36.64500000000001</v>
      </c>
      <c r="Q10" s="614">
        <v>34.900000000000006</v>
      </c>
    </row>
    <row r="11" spans="1:17">
      <c r="A11" s="90">
        <v>5</v>
      </c>
      <c r="B11" s="41"/>
      <c r="C11" s="54" t="s">
        <v>181</v>
      </c>
      <c r="D11" s="20" t="s">
        <v>230</v>
      </c>
      <c r="E11" s="265" t="s">
        <v>16</v>
      </c>
      <c r="F11" s="453">
        <v>47.003</v>
      </c>
      <c r="G11" s="615">
        <v>42.73</v>
      </c>
      <c r="H11" s="618">
        <v>95.9</v>
      </c>
      <c r="I11" s="619">
        <v>90.9</v>
      </c>
      <c r="J11" s="547">
        <v>125</v>
      </c>
      <c r="K11" s="583">
        <f t="shared" si="0"/>
        <v>115</v>
      </c>
      <c r="L11" s="620">
        <v>120</v>
      </c>
      <c r="M11" s="621">
        <v>120</v>
      </c>
      <c r="N11" s="622">
        <v>25.5</v>
      </c>
      <c r="O11" s="613">
        <v>22</v>
      </c>
      <c r="P11" s="605">
        <v>59.944500000000005</v>
      </c>
      <c r="Q11" s="623">
        <v>57.09</v>
      </c>
    </row>
    <row r="12" spans="1:17">
      <c r="A12" s="90">
        <v>6</v>
      </c>
      <c r="B12" s="42"/>
      <c r="C12" s="55" t="s">
        <v>182</v>
      </c>
      <c r="D12" s="20" t="s">
        <v>230</v>
      </c>
      <c r="E12" s="265" t="s">
        <v>16</v>
      </c>
      <c r="F12" s="453">
        <v>47.003</v>
      </c>
      <c r="G12" s="615">
        <v>42.73</v>
      </c>
      <c r="H12" s="618">
        <v>108.42</v>
      </c>
      <c r="I12" s="619">
        <v>103.42</v>
      </c>
      <c r="J12" s="547">
        <v>135</v>
      </c>
      <c r="K12" s="583">
        <f t="shared" si="0"/>
        <v>125</v>
      </c>
      <c r="L12" s="620">
        <v>130</v>
      </c>
      <c r="M12" s="621">
        <v>130</v>
      </c>
      <c r="N12" s="622">
        <v>25</v>
      </c>
      <c r="O12" s="613">
        <v>22.5</v>
      </c>
      <c r="P12" s="605">
        <v>65.394000000000005</v>
      </c>
      <c r="Q12" s="623">
        <v>62.28</v>
      </c>
    </row>
    <row r="13" spans="1:17">
      <c r="A13" s="90">
        <v>7</v>
      </c>
      <c r="B13" s="42"/>
      <c r="C13" s="55" t="s">
        <v>183</v>
      </c>
      <c r="D13" s="20" t="s">
        <v>230</v>
      </c>
      <c r="E13" s="265" t="s">
        <v>16</v>
      </c>
      <c r="F13" s="453">
        <v>109.53800000000001</v>
      </c>
      <c r="G13" s="607">
        <v>99.58</v>
      </c>
      <c r="H13" s="1035" t="s">
        <v>254</v>
      </c>
      <c r="I13" s="1035" t="s">
        <v>254</v>
      </c>
      <c r="J13" s="547">
        <v>234</v>
      </c>
      <c r="K13" s="583">
        <f t="shared" si="0"/>
        <v>224</v>
      </c>
      <c r="L13" s="620">
        <v>150</v>
      </c>
      <c r="M13" s="621">
        <v>150</v>
      </c>
      <c r="N13" s="622">
        <v>28</v>
      </c>
      <c r="O13" s="613">
        <v>24</v>
      </c>
      <c r="P13" s="605">
        <v>99.781500000000008</v>
      </c>
      <c r="Q13" s="623">
        <v>95.03</v>
      </c>
    </row>
    <row r="14" spans="1:17" ht="15.75" customHeight="1" thickBot="1">
      <c r="A14" s="91">
        <v>8</v>
      </c>
      <c r="B14" s="56"/>
      <c r="C14" s="57" t="s">
        <v>184</v>
      </c>
      <c r="D14" s="22" t="s">
        <v>230</v>
      </c>
      <c r="E14" s="449" t="s">
        <v>16</v>
      </c>
      <c r="F14" s="454">
        <v>138.864</v>
      </c>
      <c r="G14" s="624">
        <v>126.24</v>
      </c>
      <c r="H14" s="625">
        <v>153.68</v>
      </c>
      <c r="I14" s="626">
        <v>148.68</v>
      </c>
      <c r="J14" s="548">
        <v>266</v>
      </c>
      <c r="K14" s="584">
        <f t="shared" si="0"/>
        <v>256</v>
      </c>
      <c r="L14" s="627">
        <v>250</v>
      </c>
      <c r="M14" s="628">
        <v>250</v>
      </c>
      <c r="N14" s="629">
        <v>30</v>
      </c>
      <c r="O14" s="630">
        <v>26</v>
      </c>
      <c r="P14" s="631">
        <v>115.13249999999999</v>
      </c>
      <c r="Q14" s="632">
        <v>109.64999999999999</v>
      </c>
    </row>
    <row r="15" spans="1:17" ht="15.75" customHeight="1" thickBot="1">
      <c r="A15" s="38"/>
      <c r="B15" s="50"/>
      <c r="C15" s="58"/>
      <c r="D15" s="10"/>
      <c r="E15" s="10"/>
      <c r="F15" s="455"/>
      <c r="G15" s="456"/>
      <c r="H15" s="155"/>
      <c r="I15" s="156"/>
      <c r="J15" s="175"/>
      <c r="K15" s="176"/>
      <c r="L15" s="315"/>
      <c r="M15" s="316"/>
      <c r="N15" s="207"/>
      <c r="O15" s="207"/>
      <c r="P15" s="214"/>
      <c r="Q15" s="451"/>
    </row>
    <row r="16" spans="1:17" ht="15.75" customHeight="1">
      <c r="A16" s="38"/>
      <c r="B16" s="50"/>
      <c r="C16" s="87" t="s">
        <v>166</v>
      </c>
      <c r="D16" s="50"/>
      <c r="E16" s="10"/>
      <c r="F16" s="457"/>
      <c r="G16" s="145"/>
      <c r="H16" s="152"/>
      <c r="I16" s="156"/>
      <c r="J16" s="171"/>
      <c r="K16" s="176"/>
      <c r="L16" s="305"/>
      <c r="M16" s="316"/>
      <c r="N16" s="204"/>
      <c r="O16" s="204"/>
      <c r="P16" s="438"/>
      <c r="Q16" s="195"/>
    </row>
    <row r="17" spans="1:17" ht="15.75" customHeight="1" thickBot="1">
      <c r="A17" s="38"/>
      <c r="B17" s="50"/>
      <c r="C17" s="88" t="s">
        <v>185</v>
      </c>
      <c r="D17" s="11"/>
      <c r="E17" s="11"/>
      <c r="F17" s="457"/>
      <c r="G17" s="145"/>
      <c r="H17" s="154"/>
      <c r="I17" s="156"/>
      <c r="J17" s="173"/>
      <c r="K17" s="177"/>
      <c r="L17" s="314"/>
      <c r="M17" s="316"/>
      <c r="N17" s="204"/>
      <c r="O17" s="204"/>
      <c r="P17" s="439"/>
      <c r="Q17" s="349"/>
    </row>
    <row r="18" spans="1:17" ht="15.75" customHeight="1">
      <c r="A18" s="92">
        <v>9</v>
      </c>
      <c r="B18" s="47"/>
      <c r="C18" s="52" t="s">
        <v>186</v>
      </c>
      <c r="D18" s="19" t="s">
        <v>230</v>
      </c>
      <c r="E18" s="447" t="s">
        <v>16</v>
      </c>
      <c r="F18" s="452">
        <v>28.457000000000004</v>
      </c>
      <c r="G18" s="502">
        <v>25.87</v>
      </c>
      <c r="H18" s="598">
        <v>34.06</v>
      </c>
      <c r="I18" s="599">
        <v>29.06</v>
      </c>
      <c r="J18" s="600">
        <v>76.5</v>
      </c>
      <c r="K18" s="582">
        <f>(J18-10)</f>
        <v>66.5</v>
      </c>
      <c r="L18" s="601">
        <v>60</v>
      </c>
      <c r="M18" s="602">
        <v>60</v>
      </c>
      <c r="N18" s="633">
        <v>25</v>
      </c>
      <c r="O18" s="604">
        <v>22</v>
      </c>
      <c r="P18" s="605">
        <v>18.7425</v>
      </c>
      <c r="Q18" s="634">
        <v>17.849999999999998</v>
      </c>
    </row>
    <row r="19" spans="1:17" ht="15.75" customHeight="1">
      <c r="A19" s="90">
        <v>10</v>
      </c>
      <c r="B19" s="41"/>
      <c r="C19" s="53" t="s">
        <v>187</v>
      </c>
      <c r="D19" s="20" t="s">
        <v>230</v>
      </c>
      <c r="E19" s="265" t="s">
        <v>16</v>
      </c>
      <c r="F19" s="453">
        <v>32.164000000000001</v>
      </c>
      <c r="G19" s="503">
        <v>29.24</v>
      </c>
      <c r="H19" s="608">
        <v>41.94</v>
      </c>
      <c r="I19" s="609">
        <v>36.94</v>
      </c>
      <c r="J19" s="547">
        <v>82.5</v>
      </c>
      <c r="K19" s="583">
        <f t="shared" ref="K19:K25" si="1">(J19-10)</f>
        <v>72.5</v>
      </c>
      <c r="L19" s="610">
        <v>65</v>
      </c>
      <c r="M19" s="611">
        <v>65</v>
      </c>
      <c r="N19" s="635">
        <v>28</v>
      </c>
      <c r="O19" s="613">
        <v>24</v>
      </c>
      <c r="P19" s="605">
        <v>21.419999999999998</v>
      </c>
      <c r="Q19" s="614">
        <v>20.399999999999999</v>
      </c>
    </row>
    <row r="20" spans="1:17" ht="15.75" customHeight="1">
      <c r="A20" s="90">
        <v>11</v>
      </c>
      <c r="B20" s="42"/>
      <c r="C20" s="53" t="s">
        <v>188</v>
      </c>
      <c r="D20" s="20" t="s">
        <v>230</v>
      </c>
      <c r="E20" s="265" t="s">
        <v>16</v>
      </c>
      <c r="F20" s="453">
        <v>56.727000000000004</v>
      </c>
      <c r="G20" s="503">
        <v>51.57</v>
      </c>
      <c r="H20" s="608">
        <v>66.64</v>
      </c>
      <c r="I20" s="609">
        <v>61.64</v>
      </c>
      <c r="J20" s="547">
        <v>137.5</v>
      </c>
      <c r="K20" s="583">
        <f t="shared" si="1"/>
        <v>127.5</v>
      </c>
      <c r="L20" s="610">
        <v>140</v>
      </c>
      <c r="M20" s="611">
        <v>140</v>
      </c>
      <c r="N20" s="635">
        <v>34</v>
      </c>
      <c r="O20" s="613">
        <v>30.96</v>
      </c>
      <c r="P20" s="605">
        <v>32.980500000000006</v>
      </c>
      <c r="Q20" s="614">
        <v>31.410000000000004</v>
      </c>
    </row>
    <row r="21" spans="1:17" ht="15.75" customHeight="1">
      <c r="A21" s="90">
        <v>12</v>
      </c>
      <c r="B21" s="42"/>
      <c r="C21" s="53" t="s">
        <v>189</v>
      </c>
      <c r="D21" s="20" t="s">
        <v>230</v>
      </c>
      <c r="E21" s="448" t="s">
        <v>16</v>
      </c>
      <c r="F21" s="453">
        <v>65.67</v>
      </c>
      <c r="G21" s="503">
        <v>59.7</v>
      </c>
      <c r="H21" s="616">
        <v>95.9</v>
      </c>
      <c r="I21" s="617">
        <v>90.9</v>
      </c>
      <c r="J21" s="547">
        <v>167.5</v>
      </c>
      <c r="K21" s="583">
        <f t="shared" si="1"/>
        <v>157.5</v>
      </c>
      <c r="L21" s="610">
        <v>150</v>
      </c>
      <c r="M21" s="611">
        <v>150</v>
      </c>
      <c r="N21" s="635">
        <v>39</v>
      </c>
      <c r="O21" s="613">
        <v>36.119999999999997</v>
      </c>
      <c r="P21" s="605">
        <v>36.64500000000001</v>
      </c>
      <c r="Q21" s="614">
        <v>34.900000000000006</v>
      </c>
    </row>
    <row r="22" spans="1:17" ht="15.75" customHeight="1">
      <c r="A22" s="90">
        <v>13</v>
      </c>
      <c r="B22" s="41"/>
      <c r="C22" s="54" t="s">
        <v>190</v>
      </c>
      <c r="D22" s="20" t="s">
        <v>230</v>
      </c>
      <c r="E22" s="265" t="s">
        <v>16</v>
      </c>
      <c r="F22" s="453">
        <v>113.59700000000001</v>
      </c>
      <c r="G22" s="503">
        <v>103.27</v>
      </c>
      <c r="H22" s="1035" t="s">
        <v>254</v>
      </c>
      <c r="I22" s="1035" t="s">
        <v>254</v>
      </c>
      <c r="J22" s="547">
        <v>264</v>
      </c>
      <c r="K22" s="583">
        <f t="shared" si="1"/>
        <v>254</v>
      </c>
      <c r="L22" s="620">
        <v>170</v>
      </c>
      <c r="M22" s="621">
        <v>170</v>
      </c>
      <c r="N22" s="635">
        <v>50</v>
      </c>
      <c r="O22" s="613">
        <v>47.12</v>
      </c>
      <c r="P22" s="605">
        <v>59.944500000000005</v>
      </c>
      <c r="Q22" s="623">
        <v>57.09</v>
      </c>
    </row>
    <row r="23" spans="1:17" ht="15.75" customHeight="1">
      <c r="A23" s="90">
        <v>14</v>
      </c>
      <c r="B23" s="42"/>
      <c r="C23" s="55" t="s">
        <v>191</v>
      </c>
      <c r="D23" s="20" t="s">
        <v>230</v>
      </c>
      <c r="E23" s="265" t="s">
        <v>16</v>
      </c>
      <c r="F23" s="453">
        <v>122.02300000000001</v>
      </c>
      <c r="G23" s="503">
        <v>110.93</v>
      </c>
      <c r="H23" s="1035" t="s">
        <v>254</v>
      </c>
      <c r="I23" s="1035" t="s">
        <v>254</v>
      </c>
      <c r="J23" s="547">
        <v>295</v>
      </c>
      <c r="K23" s="583">
        <f t="shared" si="1"/>
        <v>285</v>
      </c>
      <c r="L23" s="620">
        <v>180</v>
      </c>
      <c r="M23" s="621">
        <v>180</v>
      </c>
      <c r="N23" s="635">
        <v>56</v>
      </c>
      <c r="O23" s="613">
        <v>53.05</v>
      </c>
      <c r="P23" s="605">
        <v>65.394000000000005</v>
      </c>
      <c r="Q23" s="623">
        <v>62.28</v>
      </c>
    </row>
    <row r="24" spans="1:17" ht="15.75" customHeight="1">
      <c r="A24" s="90">
        <v>15</v>
      </c>
      <c r="B24" s="37"/>
      <c r="C24" s="55" t="s">
        <v>192</v>
      </c>
      <c r="D24" s="20" t="s">
        <v>230</v>
      </c>
      <c r="E24" s="265" t="s">
        <v>16</v>
      </c>
      <c r="F24" s="453">
        <v>126.75300000000001</v>
      </c>
      <c r="G24" s="503">
        <v>115.23</v>
      </c>
      <c r="H24" s="618">
        <v>135.97999999999999</v>
      </c>
      <c r="I24" s="619">
        <v>130.97999999999999</v>
      </c>
      <c r="J24" s="547">
        <v>337</v>
      </c>
      <c r="K24" s="583">
        <f t="shared" si="1"/>
        <v>327</v>
      </c>
      <c r="L24" s="620">
        <v>300</v>
      </c>
      <c r="M24" s="621">
        <v>300</v>
      </c>
      <c r="N24" s="635">
        <v>82</v>
      </c>
      <c r="O24" s="613">
        <v>80.22</v>
      </c>
      <c r="P24" s="636">
        <v>99.781500000000008</v>
      </c>
      <c r="Q24" s="623">
        <v>95.03</v>
      </c>
    </row>
    <row r="25" spans="1:17" ht="15.75" customHeight="1" thickBot="1">
      <c r="A25" s="91">
        <v>16</v>
      </c>
      <c r="B25" s="44"/>
      <c r="C25" s="59" t="s">
        <v>184</v>
      </c>
      <c r="D25" s="22" t="s">
        <v>230</v>
      </c>
      <c r="E25" s="449" t="s">
        <v>16</v>
      </c>
      <c r="F25" s="454">
        <v>138.864</v>
      </c>
      <c r="G25" s="637">
        <v>126.24</v>
      </c>
      <c r="H25" s="625">
        <v>153.68</v>
      </c>
      <c r="I25" s="626">
        <v>148.68</v>
      </c>
      <c r="J25" s="548">
        <v>390</v>
      </c>
      <c r="K25" s="584">
        <f t="shared" si="1"/>
        <v>380</v>
      </c>
      <c r="L25" s="627">
        <v>325</v>
      </c>
      <c r="M25" s="628">
        <v>325</v>
      </c>
      <c r="N25" s="638">
        <v>100</v>
      </c>
      <c r="O25" s="630">
        <v>96.98</v>
      </c>
      <c r="P25" s="639">
        <v>115.13249999999999</v>
      </c>
      <c r="Q25" s="632">
        <v>109.64999999999999</v>
      </c>
    </row>
    <row r="26" spans="1:17" ht="15.75" customHeight="1" thickBot="1">
      <c r="A26" s="38"/>
      <c r="B26" s="50"/>
      <c r="C26" s="58"/>
      <c r="D26" s="10"/>
      <c r="E26" s="10"/>
      <c r="F26" s="457"/>
      <c r="G26" s="145"/>
      <c r="H26" s="155"/>
      <c r="I26" s="156"/>
      <c r="J26" s="175"/>
      <c r="K26" s="176"/>
      <c r="L26" s="315"/>
      <c r="M26" s="316"/>
      <c r="N26" s="207"/>
      <c r="O26" s="208"/>
      <c r="P26" s="194"/>
      <c r="Q26" s="195"/>
    </row>
    <row r="27" spans="1:17" ht="15.75" customHeight="1">
      <c r="A27" s="38"/>
      <c r="B27" s="50"/>
      <c r="C27" s="87" t="s">
        <v>166</v>
      </c>
      <c r="D27" s="11"/>
      <c r="E27" s="11"/>
      <c r="F27" s="457"/>
      <c r="G27" s="145"/>
      <c r="H27" s="157"/>
      <c r="I27" s="156"/>
      <c r="J27" s="175"/>
      <c r="K27" s="176"/>
      <c r="L27" s="315"/>
      <c r="M27" s="316"/>
      <c r="N27" s="207"/>
      <c r="O27" s="208"/>
      <c r="P27" s="194"/>
      <c r="Q27" s="195"/>
    </row>
    <row r="28" spans="1:17" ht="15.75" customHeight="1" thickBot="1">
      <c r="A28" s="38"/>
      <c r="B28" s="50"/>
      <c r="C28" s="88" t="s">
        <v>17</v>
      </c>
      <c r="D28" s="11"/>
      <c r="E28" s="11"/>
      <c r="F28" s="458"/>
      <c r="G28" s="459"/>
      <c r="H28" s="158"/>
      <c r="I28" s="156"/>
      <c r="J28" s="178"/>
      <c r="K28" s="177"/>
      <c r="L28" s="317"/>
      <c r="M28" s="316"/>
      <c r="N28" s="209"/>
      <c r="O28" s="208"/>
      <c r="P28" s="196"/>
      <c r="Q28" s="195"/>
    </row>
    <row r="29" spans="1:17" ht="15.75" customHeight="1">
      <c r="A29" s="92">
        <v>17</v>
      </c>
      <c r="B29" s="45"/>
      <c r="C29" s="60" t="s">
        <v>215</v>
      </c>
      <c r="D29" s="19" t="s">
        <v>231</v>
      </c>
      <c r="E29" s="447" t="s">
        <v>16</v>
      </c>
      <c r="F29" s="452">
        <v>24.970000000000002</v>
      </c>
      <c r="G29" s="502">
        <v>22.7</v>
      </c>
      <c r="H29" s="640">
        <v>34.700000000000003</v>
      </c>
      <c r="I29" s="599">
        <v>29.6</v>
      </c>
      <c r="J29" s="641">
        <v>54</v>
      </c>
      <c r="K29" s="642">
        <f>(J29-10)</f>
        <v>44</v>
      </c>
      <c r="L29" s="601">
        <v>60</v>
      </c>
      <c r="M29" s="602">
        <v>60</v>
      </c>
      <c r="N29" s="643">
        <v>23</v>
      </c>
      <c r="O29" s="604">
        <v>20.399999999999999</v>
      </c>
      <c r="P29" s="605">
        <v>21.525000000000002</v>
      </c>
      <c r="Q29" s="634">
        <v>20.5</v>
      </c>
    </row>
    <row r="30" spans="1:17" ht="15.75" customHeight="1">
      <c r="A30" s="90">
        <v>18</v>
      </c>
      <c r="B30" s="42"/>
      <c r="C30" s="55" t="s">
        <v>216</v>
      </c>
      <c r="D30" s="20" t="s">
        <v>231</v>
      </c>
      <c r="E30" s="265" t="s">
        <v>16</v>
      </c>
      <c r="F30" s="453">
        <v>30.910000000000004</v>
      </c>
      <c r="G30" s="503">
        <v>28.1</v>
      </c>
      <c r="H30" s="644">
        <v>35.700000000000003</v>
      </c>
      <c r="I30" s="609">
        <v>30.7</v>
      </c>
      <c r="J30" s="645">
        <v>57</v>
      </c>
      <c r="K30" s="646">
        <f>(J30-10)</f>
        <v>47</v>
      </c>
      <c r="L30" s="610">
        <v>65</v>
      </c>
      <c r="M30" s="611">
        <v>65</v>
      </c>
      <c r="N30" s="647">
        <v>26</v>
      </c>
      <c r="O30" s="613">
        <v>23.52</v>
      </c>
      <c r="P30" s="605">
        <v>26.775000000000002</v>
      </c>
      <c r="Q30" s="614">
        <v>25.5</v>
      </c>
    </row>
    <row r="31" spans="1:17" ht="15.75" customHeight="1">
      <c r="A31" s="90">
        <v>19</v>
      </c>
      <c r="B31" s="42"/>
      <c r="C31" s="55" t="s">
        <v>143</v>
      </c>
      <c r="D31" s="20" t="s">
        <v>231</v>
      </c>
      <c r="E31" s="265" t="s">
        <v>16</v>
      </c>
      <c r="F31" s="453">
        <v>1.7050000000000003</v>
      </c>
      <c r="G31" s="503">
        <v>1.55</v>
      </c>
      <c r="H31" s="648">
        <v>9.08</v>
      </c>
      <c r="I31" s="609">
        <v>4.08</v>
      </c>
      <c r="J31" s="645">
        <v>5</v>
      </c>
      <c r="K31" s="646">
        <f>(J31-1)</f>
        <v>4</v>
      </c>
      <c r="L31" s="610">
        <v>5</v>
      </c>
      <c r="M31" s="611">
        <v>5</v>
      </c>
      <c r="N31" s="647">
        <v>2.89</v>
      </c>
      <c r="O31" s="613">
        <v>1.89</v>
      </c>
      <c r="P31" s="605">
        <v>2.8350000000000004</v>
      </c>
      <c r="Q31" s="614">
        <v>2.7</v>
      </c>
    </row>
    <row r="32" spans="1:17" ht="15.75" customHeight="1">
      <c r="A32" s="90">
        <v>20</v>
      </c>
      <c r="B32" s="42"/>
      <c r="C32" s="55" t="s">
        <v>144</v>
      </c>
      <c r="D32" s="20" t="s">
        <v>231</v>
      </c>
      <c r="E32" s="265" t="s">
        <v>16</v>
      </c>
      <c r="F32" s="453">
        <v>2.3650000000000002</v>
      </c>
      <c r="G32" s="503">
        <v>2.15</v>
      </c>
      <c r="H32" s="648">
        <v>9.32</v>
      </c>
      <c r="I32" s="617">
        <v>4.32</v>
      </c>
      <c r="J32" s="645">
        <v>6</v>
      </c>
      <c r="K32" s="646">
        <f t="shared" ref="K32:K36" si="2">(J32-1)</f>
        <v>5</v>
      </c>
      <c r="L32" s="610">
        <v>5</v>
      </c>
      <c r="M32" s="611">
        <v>5</v>
      </c>
      <c r="N32" s="647">
        <v>4.59</v>
      </c>
      <c r="O32" s="613">
        <v>2.59</v>
      </c>
      <c r="P32" s="605">
        <v>3.3600000000000003</v>
      </c>
      <c r="Q32" s="614">
        <v>3.2</v>
      </c>
    </row>
    <row r="33" spans="1:17" ht="15.75" customHeight="1">
      <c r="A33" s="90">
        <v>21</v>
      </c>
      <c r="B33" s="42"/>
      <c r="C33" s="55" t="s">
        <v>145</v>
      </c>
      <c r="D33" s="20" t="s">
        <v>231</v>
      </c>
      <c r="E33" s="265" t="s">
        <v>16</v>
      </c>
      <c r="F33" s="453">
        <v>1.7050000000000003</v>
      </c>
      <c r="G33" s="503">
        <v>1.55</v>
      </c>
      <c r="H33" s="648">
        <v>9.14</v>
      </c>
      <c r="I33" s="619">
        <v>4.1399999999999997</v>
      </c>
      <c r="J33" s="645">
        <v>5.5</v>
      </c>
      <c r="K33" s="646">
        <f t="shared" si="2"/>
        <v>4.5</v>
      </c>
      <c r="L33" s="610">
        <v>5</v>
      </c>
      <c r="M33" s="621">
        <v>5</v>
      </c>
      <c r="N33" s="647">
        <v>4.29</v>
      </c>
      <c r="O33" s="649">
        <v>2.29</v>
      </c>
      <c r="P33" s="605">
        <v>2.8350000000000004</v>
      </c>
      <c r="Q33" s="623">
        <v>2.7</v>
      </c>
    </row>
    <row r="34" spans="1:17" ht="15.75" customHeight="1">
      <c r="A34" s="90">
        <v>22</v>
      </c>
      <c r="B34" s="42"/>
      <c r="C34" s="55" t="s">
        <v>146</v>
      </c>
      <c r="D34" s="20" t="s">
        <v>231</v>
      </c>
      <c r="E34" s="265" t="s">
        <v>16</v>
      </c>
      <c r="F34" s="453">
        <v>2.3650000000000002</v>
      </c>
      <c r="G34" s="503">
        <v>2.15</v>
      </c>
      <c r="H34" s="648">
        <v>15.56</v>
      </c>
      <c r="I34" s="619">
        <v>10.56</v>
      </c>
      <c r="J34" s="645">
        <v>6.5</v>
      </c>
      <c r="K34" s="646">
        <f t="shared" si="2"/>
        <v>5.5</v>
      </c>
      <c r="L34" s="610">
        <v>5</v>
      </c>
      <c r="M34" s="621">
        <v>5</v>
      </c>
      <c r="N34" s="647">
        <v>5.29</v>
      </c>
      <c r="O34" s="649">
        <v>3.29</v>
      </c>
      <c r="P34" s="605">
        <v>3.3180000000000005</v>
      </c>
      <c r="Q34" s="623">
        <v>3.16</v>
      </c>
    </row>
    <row r="35" spans="1:17" ht="16.5" customHeight="1">
      <c r="A35" s="90">
        <v>23</v>
      </c>
      <c r="B35" s="42"/>
      <c r="C35" s="55" t="s">
        <v>147</v>
      </c>
      <c r="D35" s="20" t="s">
        <v>231</v>
      </c>
      <c r="E35" s="265" t="s">
        <v>16</v>
      </c>
      <c r="F35" s="453">
        <v>2.0020000000000002</v>
      </c>
      <c r="G35" s="503">
        <v>1.82</v>
      </c>
      <c r="H35" s="648">
        <v>9.32</v>
      </c>
      <c r="I35" s="619">
        <v>4.32</v>
      </c>
      <c r="J35" s="645">
        <v>4</v>
      </c>
      <c r="K35" s="646">
        <f t="shared" si="2"/>
        <v>3</v>
      </c>
      <c r="L35" s="610">
        <v>5</v>
      </c>
      <c r="M35" s="621">
        <v>5</v>
      </c>
      <c r="N35" s="647">
        <v>2.38</v>
      </c>
      <c r="O35" s="649">
        <v>1.38</v>
      </c>
      <c r="P35" s="605">
        <v>1.6800000000000002</v>
      </c>
      <c r="Q35" s="623">
        <v>1.6</v>
      </c>
    </row>
    <row r="36" spans="1:17" ht="15.75" customHeight="1" thickBot="1">
      <c r="A36" s="91">
        <v>24</v>
      </c>
      <c r="B36" s="44"/>
      <c r="C36" s="57" t="s">
        <v>148</v>
      </c>
      <c r="D36" s="22" t="s">
        <v>231</v>
      </c>
      <c r="E36" s="449" t="s">
        <v>16</v>
      </c>
      <c r="F36" s="454">
        <v>3.3000000000000003</v>
      </c>
      <c r="G36" s="504">
        <v>3</v>
      </c>
      <c r="H36" s="650">
        <v>18.68</v>
      </c>
      <c r="I36" s="626">
        <v>13.68</v>
      </c>
      <c r="J36" s="651">
        <v>6</v>
      </c>
      <c r="K36" s="652">
        <f t="shared" si="2"/>
        <v>5</v>
      </c>
      <c r="L36" s="627">
        <v>5</v>
      </c>
      <c r="M36" s="628">
        <v>5</v>
      </c>
      <c r="N36" s="653">
        <v>4.59</v>
      </c>
      <c r="O36" s="630">
        <v>2.59</v>
      </c>
      <c r="P36" s="631">
        <v>2.2050000000000001</v>
      </c>
      <c r="Q36" s="632">
        <v>2.1</v>
      </c>
    </row>
    <row r="37" spans="1:17" ht="15.75" customHeight="1" thickBot="1">
      <c r="A37" s="50"/>
      <c r="B37" s="50"/>
      <c r="C37" s="58"/>
      <c r="D37" s="10"/>
      <c r="E37" s="10"/>
      <c r="F37" s="144"/>
      <c r="G37" s="144"/>
      <c r="H37" s="157"/>
      <c r="I37" s="155"/>
      <c r="J37" s="175"/>
      <c r="K37" s="179"/>
      <c r="L37" s="315"/>
      <c r="M37" s="315"/>
      <c r="N37" s="207"/>
      <c r="O37" s="207"/>
      <c r="P37" s="194"/>
      <c r="Q37" s="194"/>
    </row>
    <row r="38" spans="1:17" ht="15.75" customHeight="1">
      <c r="A38" s="7" t="s">
        <v>0</v>
      </c>
      <c r="B38" s="9" t="s">
        <v>1</v>
      </c>
      <c r="C38" s="6"/>
      <c r="D38" s="7" t="s">
        <v>6</v>
      </c>
      <c r="E38" s="7" t="s">
        <v>2</v>
      </c>
      <c r="F38" s="469" t="s">
        <v>11</v>
      </c>
      <c r="G38" s="550" t="s">
        <v>209</v>
      </c>
      <c r="H38" s="580" t="s">
        <v>11</v>
      </c>
      <c r="I38" s="581" t="s">
        <v>209</v>
      </c>
      <c r="J38" s="558" t="s">
        <v>11</v>
      </c>
      <c r="K38" s="577" t="s">
        <v>209</v>
      </c>
      <c r="L38" s="490" t="s">
        <v>11</v>
      </c>
      <c r="M38" s="564" t="s">
        <v>209</v>
      </c>
      <c r="N38" s="567" t="s">
        <v>11</v>
      </c>
      <c r="O38" s="569" t="s">
        <v>209</v>
      </c>
      <c r="P38" s="572" t="s">
        <v>11</v>
      </c>
      <c r="Q38" s="574" t="s">
        <v>209</v>
      </c>
    </row>
    <row r="39" spans="1:17" ht="15.75" customHeight="1">
      <c r="A39" s="4" t="s">
        <v>4</v>
      </c>
      <c r="B39" s="8" t="s">
        <v>105</v>
      </c>
      <c r="C39" s="3" t="s">
        <v>5</v>
      </c>
      <c r="D39" s="3" t="s">
        <v>4</v>
      </c>
      <c r="E39" s="3" t="s">
        <v>7</v>
      </c>
      <c r="F39" s="467" t="s">
        <v>3</v>
      </c>
      <c r="G39" s="551" t="s">
        <v>3</v>
      </c>
      <c r="H39" s="553" t="s">
        <v>3</v>
      </c>
      <c r="I39" s="556" t="s">
        <v>3</v>
      </c>
      <c r="J39" s="559" t="s">
        <v>3</v>
      </c>
      <c r="K39" s="578" t="s">
        <v>3</v>
      </c>
      <c r="L39" s="491" t="s">
        <v>3</v>
      </c>
      <c r="M39" s="565" t="s">
        <v>3</v>
      </c>
      <c r="N39" s="498" t="s">
        <v>3</v>
      </c>
      <c r="O39" s="570" t="s">
        <v>3</v>
      </c>
      <c r="P39" s="446" t="s">
        <v>3</v>
      </c>
      <c r="Q39" s="575" t="s">
        <v>3</v>
      </c>
    </row>
    <row r="40" spans="1:17" ht="15.75" customHeight="1" thickBot="1">
      <c r="A40" s="49"/>
      <c r="B40" s="2" t="s">
        <v>9</v>
      </c>
      <c r="C40" s="1"/>
      <c r="D40" s="5"/>
      <c r="E40" s="2" t="s">
        <v>10</v>
      </c>
      <c r="F40" s="549" t="s">
        <v>8</v>
      </c>
      <c r="G40" s="552" t="s">
        <v>8</v>
      </c>
      <c r="H40" s="554" t="s">
        <v>8</v>
      </c>
      <c r="I40" s="557" t="s">
        <v>8</v>
      </c>
      <c r="J40" s="560" t="s">
        <v>8</v>
      </c>
      <c r="K40" s="579" t="s">
        <v>8</v>
      </c>
      <c r="L40" s="492" t="s">
        <v>8</v>
      </c>
      <c r="M40" s="566" t="s">
        <v>8</v>
      </c>
      <c r="N40" s="568" t="s">
        <v>8</v>
      </c>
      <c r="O40" s="571" t="s">
        <v>8</v>
      </c>
      <c r="P40" s="573" t="s">
        <v>8</v>
      </c>
      <c r="Q40" s="576" t="s">
        <v>8</v>
      </c>
    </row>
    <row r="41" spans="1:17" ht="15.75" customHeight="1">
      <c r="A41" s="38"/>
      <c r="B41" s="50"/>
      <c r="C41" s="87" t="s">
        <v>166</v>
      </c>
      <c r="D41" s="10"/>
      <c r="E41" s="10"/>
      <c r="F41" s="455"/>
      <c r="G41" s="456"/>
      <c r="H41" s="157"/>
      <c r="I41" s="156"/>
      <c r="J41" s="175"/>
      <c r="K41" s="176"/>
      <c r="L41" s="315"/>
      <c r="M41" s="316"/>
      <c r="N41" s="207"/>
      <c r="O41" s="208"/>
      <c r="P41" s="194"/>
      <c r="Q41" s="195"/>
    </row>
    <row r="42" spans="1:17" ht="15.75" customHeight="1" thickBot="1">
      <c r="A42" s="38"/>
      <c r="B42" s="50"/>
      <c r="C42" s="88" t="s">
        <v>62</v>
      </c>
      <c r="D42" s="10"/>
      <c r="E42" s="10"/>
      <c r="F42" s="457"/>
      <c r="G42" s="145"/>
      <c r="H42" s="157"/>
      <c r="I42" s="156"/>
      <c r="J42" s="175"/>
      <c r="K42" s="176"/>
      <c r="L42" s="315"/>
      <c r="M42" s="316"/>
      <c r="N42" s="207"/>
      <c r="O42" s="208"/>
      <c r="P42" s="194"/>
      <c r="Q42" s="195"/>
    </row>
    <row r="43" spans="1:17" ht="15.75" customHeight="1">
      <c r="A43" s="92">
        <v>25</v>
      </c>
      <c r="B43" s="47"/>
      <c r="C43" s="61" t="s">
        <v>118</v>
      </c>
      <c r="D43" s="19" t="s">
        <v>231</v>
      </c>
      <c r="E43" s="447" t="s">
        <v>16</v>
      </c>
      <c r="F43" s="452">
        <v>1.0449999999999999</v>
      </c>
      <c r="G43" s="502">
        <v>0.95</v>
      </c>
      <c r="H43" s="654">
        <v>7.28</v>
      </c>
      <c r="I43" s="599">
        <v>2.2799999999999998</v>
      </c>
      <c r="J43" s="655">
        <v>5.25</v>
      </c>
      <c r="K43" s="582">
        <f t="shared" ref="K43:K47" si="3">(J43-1)</f>
        <v>4.25</v>
      </c>
      <c r="L43" s="656">
        <v>5</v>
      </c>
      <c r="M43" s="602">
        <v>5</v>
      </c>
      <c r="N43" s="657">
        <v>2.94</v>
      </c>
      <c r="O43" s="604">
        <v>1.94</v>
      </c>
      <c r="P43" s="658">
        <v>1.554</v>
      </c>
      <c r="Q43" s="634">
        <v>1.48</v>
      </c>
    </row>
    <row r="44" spans="1:17" ht="15.75" customHeight="1">
      <c r="A44" s="90">
        <v>26</v>
      </c>
      <c r="B44" s="42"/>
      <c r="C44" s="55" t="s">
        <v>119</v>
      </c>
      <c r="D44" s="20" t="s">
        <v>231</v>
      </c>
      <c r="E44" s="265" t="s">
        <v>16</v>
      </c>
      <c r="F44" s="453">
        <v>1.1550000000000002</v>
      </c>
      <c r="G44" s="659">
        <v>1.05</v>
      </c>
      <c r="H44" s="660">
        <v>8.1199999999999992</v>
      </c>
      <c r="I44" s="609">
        <v>3.12</v>
      </c>
      <c r="J44" s="661">
        <v>7.25</v>
      </c>
      <c r="K44" s="583">
        <f t="shared" si="3"/>
        <v>6.25</v>
      </c>
      <c r="L44" s="662">
        <v>5</v>
      </c>
      <c r="M44" s="611">
        <v>5</v>
      </c>
      <c r="N44" s="647">
        <v>4.8499999999999996</v>
      </c>
      <c r="O44" s="613">
        <v>2.85</v>
      </c>
      <c r="P44" s="605">
        <v>2.0790000000000002</v>
      </c>
      <c r="Q44" s="614">
        <v>1.98</v>
      </c>
    </row>
    <row r="45" spans="1:17" ht="15.75" customHeight="1">
      <c r="A45" s="90">
        <v>27</v>
      </c>
      <c r="B45" s="42"/>
      <c r="C45" s="55" t="s">
        <v>120</v>
      </c>
      <c r="D45" s="20" t="s">
        <v>231</v>
      </c>
      <c r="E45" s="265" t="s">
        <v>16</v>
      </c>
      <c r="F45" s="453">
        <v>1.9250000000000003</v>
      </c>
      <c r="G45" s="503">
        <v>1.75</v>
      </c>
      <c r="H45" s="660">
        <v>9.14</v>
      </c>
      <c r="I45" s="609">
        <v>4.1399999999999997</v>
      </c>
      <c r="J45" s="661">
        <v>8.8000000000000007</v>
      </c>
      <c r="K45" s="583">
        <f t="shared" si="3"/>
        <v>7.8000000000000007</v>
      </c>
      <c r="L45" s="662">
        <v>10</v>
      </c>
      <c r="M45" s="611">
        <v>10</v>
      </c>
      <c r="N45" s="647">
        <v>5.29</v>
      </c>
      <c r="O45" s="613">
        <v>3.29</v>
      </c>
      <c r="P45" s="605">
        <v>2.919</v>
      </c>
      <c r="Q45" s="614">
        <v>2.78</v>
      </c>
    </row>
    <row r="46" spans="1:17">
      <c r="A46" s="90">
        <v>28</v>
      </c>
      <c r="B46" s="42"/>
      <c r="C46" s="55" t="s">
        <v>60</v>
      </c>
      <c r="D46" s="20" t="s">
        <v>231</v>
      </c>
      <c r="E46" s="265" t="s">
        <v>16</v>
      </c>
      <c r="F46" s="453">
        <v>2.8050000000000002</v>
      </c>
      <c r="G46" s="503">
        <v>2.5499999999999998</v>
      </c>
      <c r="H46" s="1035" t="s">
        <v>254</v>
      </c>
      <c r="I46" s="1035" t="s">
        <v>254</v>
      </c>
      <c r="J46" s="661">
        <v>13</v>
      </c>
      <c r="K46" s="583">
        <f t="shared" si="3"/>
        <v>12</v>
      </c>
      <c r="L46" s="662">
        <v>12</v>
      </c>
      <c r="M46" s="611">
        <v>12</v>
      </c>
      <c r="N46" s="647">
        <v>6.98</v>
      </c>
      <c r="O46" s="613">
        <v>4.9800000000000004</v>
      </c>
      <c r="P46" s="605">
        <v>4.7985000000000007</v>
      </c>
      <c r="Q46" s="614">
        <v>4.57</v>
      </c>
    </row>
    <row r="47" spans="1:17" ht="15.75" thickBot="1">
      <c r="A47" s="91">
        <v>29</v>
      </c>
      <c r="B47" s="44"/>
      <c r="C47" s="57" t="s">
        <v>59</v>
      </c>
      <c r="D47" s="22" t="s">
        <v>231</v>
      </c>
      <c r="E47" s="449" t="s">
        <v>16</v>
      </c>
      <c r="F47" s="454">
        <v>3.0030000000000001</v>
      </c>
      <c r="G47" s="504">
        <v>2.73</v>
      </c>
      <c r="H47" s="663">
        <v>12.47</v>
      </c>
      <c r="I47" s="626">
        <v>7.47</v>
      </c>
      <c r="J47" s="664">
        <v>13</v>
      </c>
      <c r="K47" s="584">
        <f t="shared" si="3"/>
        <v>12</v>
      </c>
      <c r="L47" s="665">
        <v>15</v>
      </c>
      <c r="M47" s="628">
        <v>15</v>
      </c>
      <c r="N47" s="653">
        <v>7.29</v>
      </c>
      <c r="O47" s="630">
        <v>5.29</v>
      </c>
      <c r="P47" s="631">
        <v>4.7985000000000007</v>
      </c>
      <c r="Q47" s="632">
        <v>4.57</v>
      </c>
    </row>
    <row r="48" spans="1:17" ht="15.75" thickBot="1">
      <c r="A48" s="38"/>
      <c r="B48" s="50"/>
      <c r="C48" s="58"/>
      <c r="D48" s="10"/>
      <c r="E48" s="10"/>
      <c r="F48" s="666"/>
      <c r="G48" s="667"/>
      <c r="H48" s="668"/>
      <c r="I48" s="669"/>
      <c r="J48" s="342"/>
      <c r="K48" s="670"/>
      <c r="L48" s="671"/>
      <c r="M48" s="672"/>
      <c r="N48" s="673"/>
      <c r="O48" s="674"/>
      <c r="P48" s="675"/>
      <c r="Q48" s="676"/>
    </row>
    <row r="49" spans="1:17">
      <c r="A49" s="38"/>
      <c r="B49" s="50"/>
      <c r="C49" s="87" t="s">
        <v>166</v>
      </c>
      <c r="D49" s="32"/>
      <c r="E49" s="10"/>
      <c r="F49" s="677"/>
      <c r="G49" s="678"/>
      <c r="H49" s="668"/>
      <c r="I49" s="679"/>
      <c r="J49" s="342"/>
      <c r="K49" s="670"/>
      <c r="L49" s="671"/>
      <c r="M49" s="672"/>
      <c r="N49" s="673"/>
      <c r="O49" s="674"/>
      <c r="P49" s="675"/>
      <c r="Q49" s="676"/>
    </row>
    <row r="50" spans="1:17" ht="15.75" thickBot="1">
      <c r="A50" s="38"/>
      <c r="B50" s="50"/>
      <c r="C50" s="88" t="s">
        <v>68</v>
      </c>
      <c r="D50" s="32"/>
      <c r="E50" s="10"/>
      <c r="F50" s="677"/>
      <c r="G50" s="678"/>
      <c r="H50" s="668"/>
      <c r="I50" s="679"/>
      <c r="J50" s="342"/>
      <c r="K50" s="670"/>
      <c r="L50" s="671"/>
      <c r="M50" s="672"/>
      <c r="N50" s="673"/>
      <c r="O50" s="674"/>
      <c r="P50" s="675"/>
      <c r="Q50" s="676"/>
    </row>
    <row r="51" spans="1:17">
      <c r="A51" s="92">
        <v>30</v>
      </c>
      <c r="B51" s="47"/>
      <c r="C51" s="61" t="s">
        <v>151</v>
      </c>
      <c r="D51" s="19" t="s">
        <v>231</v>
      </c>
      <c r="E51" s="447" t="s">
        <v>16</v>
      </c>
      <c r="F51" s="452">
        <v>2.6950000000000003</v>
      </c>
      <c r="G51" s="502">
        <v>2.4500000000000002</v>
      </c>
      <c r="H51" s="654">
        <v>15.26</v>
      </c>
      <c r="I51" s="599">
        <v>10.26</v>
      </c>
      <c r="J51" s="546">
        <v>6.5</v>
      </c>
      <c r="K51" s="582">
        <f>(J51-1)</f>
        <v>5.5</v>
      </c>
      <c r="L51" s="601">
        <v>7</v>
      </c>
      <c r="M51" s="602">
        <v>7</v>
      </c>
      <c r="N51" s="657">
        <v>4.29</v>
      </c>
      <c r="O51" s="604">
        <v>2.29</v>
      </c>
      <c r="P51" s="658">
        <v>2.1</v>
      </c>
      <c r="Q51" s="634">
        <v>2</v>
      </c>
    </row>
    <row r="52" spans="1:17">
      <c r="A52" s="90">
        <v>31</v>
      </c>
      <c r="B52" s="40"/>
      <c r="C52" s="62" t="s">
        <v>152</v>
      </c>
      <c r="D52" s="20" t="s">
        <v>231</v>
      </c>
      <c r="E52" s="464" t="s">
        <v>16</v>
      </c>
      <c r="F52" s="453">
        <v>7.4250000000000007</v>
      </c>
      <c r="G52" s="503">
        <v>6.75</v>
      </c>
      <c r="H52" s="680">
        <v>15.26</v>
      </c>
      <c r="I52" s="609">
        <v>10.26</v>
      </c>
      <c r="J52" s="547">
        <v>7</v>
      </c>
      <c r="K52" s="583">
        <f t="shared" ref="K52:K60" si="4">(J52-1)</f>
        <v>6</v>
      </c>
      <c r="L52" s="681">
        <v>8</v>
      </c>
      <c r="M52" s="611">
        <v>8</v>
      </c>
      <c r="N52" s="1082" t="s">
        <v>254</v>
      </c>
      <c r="O52" s="1082" t="s">
        <v>254</v>
      </c>
      <c r="P52" s="605">
        <v>2.1</v>
      </c>
      <c r="Q52" s="614">
        <v>2</v>
      </c>
    </row>
    <row r="53" spans="1:17">
      <c r="A53" s="90">
        <v>32</v>
      </c>
      <c r="B53" s="42"/>
      <c r="C53" s="55" t="s">
        <v>149</v>
      </c>
      <c r="D53" s="20" t="s">
        <v>231</v>
      </c>
      <c r="E53" s="265" t="s">
        <v>16</v>
      </c>
      <c r="F53" s="453">
        <v>2.4970000000000003</v>
      </c>
      <c r="G53" s="503">
        <v>2.27</v>
      </c>
      <c r="H53" s="660">
        <v>15.5</v>
      </c>
      <c r="I53" s="609">
        <v>10.5</v>
      </c>
      <c r="J53" s="547">
        <v>7.85</v>
      </c>
      <c r="K53" s="583">
        <f t="shared" si="4"/>
        <v>6.85</v>
      </c>
      <c r="L53" s="610">
        <v>9</v>
      </c>
      <c r="M53" s="611">
        <v>9</v>
      </c>
      <c r="N53" s="647">
        <v>5.29</v>
      </c>
      <c r="O53" s="613">
        <v>3.29</v>
      </c>
      <c r="P53" s="605">
        <v>2.625</v>
      </c>
      <c r="Q53" s="614">
        <v>2.5</v>
      </c>
    </row>
    <row r="54" spans="1:17">
      <c r="A54" s="90">
        <v>33</v>
      </c>
      <c r="B54" s="42"/>
      <c r="C54" s="55" t="s">
        <v>150</v>
      </c>
      <c r="D54" s="20" t="s">
        <v>231</v>
      </c>
      <c r="E54" s="265" t="s">
        <v>16</v>
      </c>
      <c r="F54" s="453">
        <v>11.077000000000002</v>
      </c>
      <c r="G54" s="503">
        <v>10.07</v>
      </c>
      <c r="H54" s="660">
        <v>15.5</v>
      </c>
      <c r="I54" s="617">
        <v>10.5</v>
      </c>
      <c r="J54" s="547">
        <v>9</v>
      </c>
      <c r="K54" s="583">
        <f t="shared" si="4"/>
        <v>8</v>
      </c>
      <c r="L54" s="610">
        <v>10</v>
      </c>
      <c r="M54" s="611">
        <v>10</v>
      </c>
      <c r="N54" s="647">
        <v>5.49</v>
      </c>
      <c r="O54" s="613">
        <v>3.49</v>
      </c>
      <c r="P54" s="605">
        <v>2.625</v>
      </c>
      <c r="Q54" s="614">
        <v>2.5</v>
      </c>
    </row>
    <row r="55" spans="1:17">
      <c r="A55" s="90">
        <v>34</v>
      </c>
      <c r="B55" s="42"/>
      <c r="C55" s="55" t="s">
        <v>153</v>
      </c>
      <c r="D55" s="20" t="s">
        <v>231</v>
      </c>
      <c r="E55" s="265" t="s">
        <v>16</v>
      </c>
      <c r="F55" s="453">
        <v>3.9160000000000004</v>
      </c>
      <c r="G55" s="503">
        <v>3.56</v>
      </c>
      <c r="H55" s="660">
        <v>21.08</v>
      </c>
      <c r="I55" s="617">
        <v>16.079999999999998</v>
      </c>
      <c r="J55" s="547">
        <v>11.2</v>
      </c>
      <c r="K55" s="583">
        <f t="shared" si="4"/>
        <v>10.199999999999999</v>
      </c>
      <c r="L55" s="610">
        <v>11</v>
      </c>
      <c r="M55" s="611">
        <v>11</v>
      </c>
      <c r="N55" s="647">
        <v>6.49</v>
      </c>
      <c r="O55" s="613">
        <v>4.6500000000000004</v>
      </c>
      <c r="P55" s="605">
        <v>3.4649999999999999</v>
      </c>
      <c r="Q55" s="614">
        <v>3.3</v>
      </c>
    </row>
    <row r="56" spans="1:17">
      <c r="A56" s="90">
        <v>35</v>
      </c>
      <c r="B56" s="42"/>
      <c r="C56" s="55" t="s">
        <v>154</v>
      </c>
      <c r="D56" s="20" t="s">
        <v>231</v>
      </c>
      <c r="E56" s="265" t="s">
        <v>16</v>
      </c>
      <c r="F56" s="453">
        <v>11.605000000000002</v>
      </c>
      <c r="G56" s="503">
        <v>10.55</v>
      </c>
      <c r="H56" s="660">
        <v>21.08</v>
      </c>
      <c r="I56" s="617">
        <v>16.079999999999998</v>
      </c>
      <c r="J56" s="547">
        <v>11.5</v>
      </c>
      <c r="K56" s="583">
        <f t="shared" si="4"/>
        <v>10.5</v>
      </c>
      <c r="L56" s="610">
        <v>12</v>
      </c>
      <c r="M56" s="611">
        <v>12</v>
      </c>
      <c r="N56" s="647">
        <v>6.89</v>
      </c>
      <c r="O56" s="613">
        <v>4.8899999999999997</v>
      </c>
      <c r="P56" s="605">
        <v>3.57</v>
      </c>
      <c r="Q56" s="614">
        <v>3.4</v>
      </c>
    </row>
    <row r="57" spans="1:17">
      <c r="A57" s="90">
        <v>36</v>
      </c>
      <c r="B57" s="42"/>
      <c r="C57" s="55" t="s">
        <v>155</v>
      </c>
      <c r="D57" s="20" t="s">
        <v>231</v>
      </c>
      <c r="E57" s="265" t="s">
        <v>16</v>
      </c>
      <c r="F57" s="453">
        <v>13.805000000000001</v>
      </c>
      <c r="G57" s="503">
        <v>12.55</v>
      </c>
      <c r="H57" s="1035" t="s">
        <v>254</v>
      </c>
      <c r="I57" s="1035" t="s">
        <v>254</v>
      </c>
      <c r="J57" s="547">
        <v>16.850000000000001</v>
      </c>
      <c r="K57" s="583">
        <f t="shared" si="4"/>
        <v>15.850000000000001</v>
      </c>
      <c r="L57" s="610">
        <v>13</v>
      </c>
      <c r="M57" s="611">
        <v>13</v>
      </c>
      <c r="N57" s="647">
        <v>9.1999999999999993</v>
      </c>
      <c r="O57" s="613">
        <v>7.2</v>
      </c>
      <c r="P57" s="605">
        <v>6.8250000000000002</v>
      </c>
      <c r="Q57" s="614">
        <v>6.5</v>
      </c>
    </row>
    <row r="58" spans="1:17">
      <c r="A58" s="90">
        <v>37</v>
      </c>
      <c r="B58" s="42"/>
      <c r="C58" s="55" t="s">
        <v>156</v>
      </c>
      <c r="D58" s="20" t="s">
        <v>231</v>
      </c>
      <c r="E58" s="265" t="s">
        <v>16</v>
      </c>
      <c r="F58" s="453">
        <v>16.181000000000001</v>
      </c>
      <c r="G58" s="503">
        <v>14.71</v>
      </c>
      <c r="H58" s="1035" t="s">
        <v>254</v>
      </c>
      <c r="I58" s="1035" t="s">
        <v>254</v>
      </c>
      <c r="J58" s="547">
        <v>17.5</v>
      </c>
      <c r="K58" s="583">
        <f t="shared" si="4"/>
        <v>16.5</v>
      </c>
      <c r="L58" s="610">
        <v>14</v>
      </c>
      <c r="M58" s="611">
        <v>14</v>
      </c>
      <c r="N58" s="647">
        <v>9.1999999999999993</v>
      </c>
      <c r="O58" s="613">
        <v>7.2</v>
      </c>
      <c r="P58" s="605">
        <v>6.8250000000000002</v>
      </c>
      <c r="Q58" s="614">
        <v>6.5</v>
      </c>
    </row>
    <row r="59" spans="1:17" ht="16.5" customHeight="1">
      <c r="A59" s="90">
        <v>38</v>
      </c>
      <c r="B59" s="42"/>
      <c r="C59" s="62" t="s">
        <v>157</v>
      </c>
      <c r="D59" s="20" t="s">
        <v>231</v>
      </c>
      <c r="E59" s="265" t="s">
        <v>16</v>
      </c>
      <c r="F59" s="453">
        <v>16.5</v>
      </c>
      <c r="G59" s="503">
        <v>15</v>
      </c>
      <c r="H59" s="660">
        <v>23.47</v>
      </c>
      <c r="I59" s="617">
        <v>18.47</v>
      </c>
      <c r="J59" s="547">
        <v>17.5</v>
      </c>
      <c r="K59" s="583">
        <f t="shared" si="4"/>
        <v>16.5</v>
      </c>
      <c r="L59" s="610">
        <v>15</v>
      </c>
      <c r="M59" s="611">
        <v>15</v>
      </c>
      <c r="N59" s="647">
        <v>9.2899999999999991</v>
      </c>
      <c r="O59" s="613">
        <v>7.29</v>
      </c>
      <c r="P59" s="605">
        <v>6.8250000000000002</v>
      </c>
      <c r="Q59" s="614">
        <v>6.5</v>
      </c>
    </row>
    <row r="60" spans="1:17" ht="16.5" customHeight="1" thickBot="1">
      <c r="A60" s="91">
        <v>39</v>
      </c>
      <c r="B60" s="44"/>
      <c r="C60" s="57" t="s">
        <v>158</v>
      </c>
      <c r="D60" s="22" t="s">
        <v>231</v>
      </c>
      <c r="E60" s="449" t="s">
        <v>16</v>
      </c>
      <c r="F60" s="454">
        <v>18.997</v>
      </c>
      <c r="G60" s="504">
        <v>17.27</v>
      </c>
      <c r="H60" s="663">
        <v>23.47</v>
      </c>
      <c r="I60" s="626">
        <v>18.47</v>
      </c>
      <c r="J60" s="548">
        <v>17.5</v>
      </c>
      <c r="K60" s="584">
        <f t="shared" si="4"/>
        <v>16.5</v>
      </c>
      <c r="L60" s="627">
        <v>16</v>
      </c>
      <c r="M60" s="628">
        <v>16</v>
      </c>
      <c r="N60" s="653">
        <v>9.2899999999999991</v>
      </c>
      <c r="O60" s="630">
        <v>7.29</v>
      </c>
      <c r="P60" s="682">
        <v>6.8250000000000002</v>
      </c>
      <c r="Q60" s="632">
        <v>6.5</v>
      </c>
    </row>
    <row r="61" spans="1:17" ht="16.5" customHeight="1" thickBot="1">
      <c r="A61" s="38"/>
      <c r="B61" s="50"/>
      <c r="C61" s="58"/>
      <c r="D61" s="10"/>
      <c r="E61" s="10"/>
      <c r="F61" s="677"/>
      <c r="G61" s="678"/>
      <c r="H61" s="683"/>
      <c r="I61" s="679"/>
      <c r="J61" s="342"/>
      <c r="K61" s="670"/>
      <c r="L61" s="671"/>
      <c r="M61" s="672"/>
      <c r="N61" s="673"/>
      <c r="O61" s="674"/>
      <c r="P61" s="675"/>
      <c r="Q61" s="676"/>
    </row>
    <row r="62" spans="1:17" ht="16.5" customHeight="1">
      <c r="A62" s="38"/>
      <c r="B62" s="50"/>
      <c r="C62" s="87" t="s">
        <v>166</v>
      </c>
      <c r="D62" s="11"/>
      <c r="E62" s="11"/>
      <c r="F62" s="677"/>
      <c r="G62" s="678"/>
      <c r="H62" s="684"/>
      <c r="I62" s="679"/>
      <c r="J62" s="342"/>
      <c r="K62" s="670"/>
      <c r="L62" s="671"/>
      <c r="M62" s="672"/>
      <c r="N62" s="673"/>
      <c r="O62" s="674"/>
      <c r="P62" s="675"/>
      <c r="Q62" s="676"/>
    </row>
    <row r="63" spans="1:17" ht="16.5" customHeight="1" thickBot="1">
      <c r="A63" s="38"/>
      <c r="B63" s="50"/>
      <c r="C63" s="88" t="s">
        <v>67</v>
      </c>
      <c r="D63" s="11"/>
      <c r="E63" s="11"/>
      <c r="F63" s="677"/>
      <c r="G63" s="678"/>
      <c r="H63" s="685"/>
      <c r="I63" s="679"/>
      <c r="J63" s="686"/>
      <c r="K63" s="687"/>
      <c r="L63" s="688"/>
      <c r="M63" s="672"/>
      <c r="N63" s="689"/>
      <c r="O63" s="674"/>
      <c r="P63" s="690"/>
      <c r="Q63" s="676"/>
    </row>
    <row r="64" spans="1:17" ht="16.5" customHeight="1">
      <c r="A64" s="92">
        <v>40</v>
      </c>
      <c r="B64" s="47"/>
      <c r="C64" s="47" t="s">
        <v>140</v>
      </c>
      <c r="D64" s="19" t="s">
        <v>231</v>
      </c>
      <c r="E64" s="447" t="s">
        <v>16</v>
      </c>
      <c r="F64" s="452">
        <v>2.9040000000000004</v>
      </c>
      <c r="G64" s="502">
        <v>2.64</v>
      </c>
      <c r="H64" s="691">
        <v>8.9</v>
      </c>
      <c r="I64" s="599">
        <v>3.9</v>
      </c>
      <c r="J64" s="600">
        <v>6.3</v>
      </c>
      <c r="K64" s="582">
        <f>(J64-1)</f>
        <v>5.3</v>
      </c>
      <c r="L64" s="601">
        <v>20</v>
      </c>
      <c r="M64" s="602">
        <v>20</v>
      </c>
      <c r="N64" s="657">
        <v>4.29</v>
      </c>
      <c r="O64" s="604">
        <v>2.29</v>
      </c>
      <c r="P64" s="658">
        <v>9.4500000000000011</v>
      </c>
      <c r="Q64" s="634">
        <v>9</v>
      </c>
    </row>
    <row r="65" spans="1:29" ht="16.5" customHeight="1">
      <c r="A65" s="90">
        <v>41</v>
      </c>
      <c r="B65" s="42"/>
      <c r="C65" s="63" t="s">
        <v>127</v>
      </c>
      <c r="D65" s="20" t="s">
        <v>231</v>
      </c>
      <c r="E65" s="265" t="s">
        <v>16</v>
      </c>
      <c r="F65" s="453">
        <v>3.6850000000000005</v>
      </c>
      <c r="G65" s="503">
        <v>3.35</v>
      </c>
      <c r="H65" s="692">
        <v>11.3</v>
      </c>
      <c r="I65" s="609">
        <v>6.3</v>
      </c>
      <c r="J65" s="547">
        <v>7.6</v>
      </c>
      <c r="K65" s="583">
        <f t="shared" ref="K65:K70" si="5">(J65-1)</f>
        <v>6.6</v>
      </c>
      <c r="L65" s="681">
        <v>22</v>
      </c>
      <c r="M65" s="611">
        <v>22</v>
      </c>
      <c r="N65" s="693">
        <v>4.8899999999999997</v>
      </c>
      <c r="O65" s="613">
        <v>2.89</v>
      </c>
      <c r="P65" s="694">
        <v>9.9749999999999996</v>
      </c>
      <c r="Q65" s="614">
        <v>9.5</v>
      </c>
    </row>
    <row r="66" spans="1:29" ht="16.5" customHeight="1">
      <c r="A66" s="90">
        <v>42</v>
      </c>
      <c r="B66" s="41"/>
      <c r="C66" s="53" t="s">
        <v>128</v>
      </c>
      <c r="D66" s="20" t="s">
        <v>231</v>
      </c>
      <c r="E66" s="265" t="s">
        <v>16</v>
      </c>
      <c r="F66" s="453">
        <v>4.4000000000000004</v>
      </c>
      <c r="G66" s="503">
        <v>4</v>
      </c>
      <c r="H66" s="644">
        <v>12.44</v>
      </c>
      <c r="I66" s="609">
        <v>7.44</v>
      </c>
      <c r="J66" s="547">
        <v>8.9499999999999993</v>
      </c>
      <c r="K66" s="583">
        <f t="shared" si="5"/>
        <v>7.9499999999999993</v>
      </c>
      <c r="L66" s="610">
        <v>24</v>
      </c>
      <c r="M66" s="611">
        <v>24</v>
      </c>
      <c r="N66" s="647">
        <v>5.29</v>
      </c>
      <c r="O66" s="613">
        <v>3.29</v>
      </c>
      <c r="P66" s="694">
        <v>11.55</v>
      </c>
      <c r="Q66" s="614">
        <v>11</v>
      </c>
    </row>
    <row r="67" spans="1:29" ht="16.5" customHeight="1">
      <c r="A67" s="90">
        <v>43</v>
      </c>
      <c r="B67" s="42"/>
      <c r="C67" s="63" t="s">
        <v>129</v>
      </c>
      <c r="D67" s="20" t="s">
        <v>231</v>
      </c>
      <c r="E67" s="265" t="s">
        <v>16</v>
      </c>
      <c r="F67" s="453">
        <v>4.7960000000000012</v>
      </c>
      <c r="G67" s="503">
        <v>4.3600000000000003</v>
      </c>
      <c r="H67" s="644">
        <v>16.100000000000001</v>
      </c>
      <c r="I67" s="617">
        <v>11.1</v>
      </c>
      <c r="J67" s="547">
        <v>10.3</v>
      </c>
      <c r="K67" s="583">
        <f t="shared" si="5"/>
        <v>9.3000000000000007</v>
      </c>
      <c r="L67" s="610">
        <v>26</v>
      </c>
      <c r="M67" s="611">
        <v>26</v>
      </c>
      <c r="N67" s="647">
        <v>6.59</v>
      </c>
      <c r="O67" s="613">
        <v>4.59</v>
      </c>
      <c r="P67" s="694">
        <v>13.125</v>
      </c>
      <c r="Q67" s="614">
        <v>12.5</v>
      </c>
    </row>
    <row r="68" spans="1:29" ht="16.5" customHeight="1">
      <c r="A68" s="90">
        <v>44</v>
      </c>
      <c r="B68" s="42"/>
      <c r="C68" s="63" t="s">
        <v>130</v>
      </c>
      <c r="D68" s="20" t="s">
        <v>231</v>
      </c>
      <c r="E68" s="265" t="s">
        <v>16</v>
      </c>
      <c r="F68" s="453">
        <v>5.7969999999999997</v>
      </c>
      <c r="G68" s="503">
        <v>5.27</v>
      </c>
      <c r="H68" s="644">
        <v>17.36</v>
      </c>
      <c r="I68" s="617">
        <v>12.36</v>
      </c>
      <c r="J68" s="547">
        <v>11.6</v>
      </c>
      <c r="K68" s="583">
        <f t="shared" si="5"/>
        <v>10.6</v>
      </c>
      <c r="L68" s="610">
        <v>28</v>
      </c>
      <c r="M68" s="611">
        <v>28</v>
      </c>
      <c r="N68" s="647">
        <v>8.59</v>
      </c>
      <c r="O68" s="613">
        <v>6.59</v>
      </c>
      <c r="P68" s="694">
        <v>13.65</v>
      </c>
      <c r="Q68" s="614">
        <v>13</v>
      </c>
    </row>
    <row r="69" spans="1:29">
      <c r="A69" s="90">
        <v>45</v>
      </c>
      <c r="B69" s="42"/>
      <c r="C69" s="63" t="s">
        <v>131</v>
      </c>
      <c r="D69" s="20" t="s">
        <v>231</v>
      </c>
      <c r="E69" s="265" t="s">
        <v>16</v>
      </c>
      <c r="F69" s="453">
        <v>7.2050000000000001</v>
      </c>
      <c r="G69" s="503">
        <v>6.55</v>
      </c>
      <c r="H69" s="644">
        <v>24.32</v>
      </c>
      <c r="I69" s="617">
        <v>19.32</v>
      </c>
      <c r="J69" s="547">
        <v>14.25</v>
      </c>
      <c r="K69" s="583">
        <f t="shared" si="5"/>
        <v>13.25</v>
      </c>
      <c r="L69" s="610">
        <v>30</v>
      </c>
      <c r="M69" s="611">
        <v>30</v>
      </c>
      <c r="N69" s="647">
        <v>9.2899999999999991</v>
      </c>
      <c r="O69" s="613">
        <v>7.29</v>
      </c>
      <c r="P69" s="694">
        <v>15.75</v>
      </c>
      <c r="Q69" s="614">
        <v>15</v>
      </c>
    </row>
    <row r="70" spans="1:29" ht="15.75" thickBot="1">
      <c r="A70" s="91">
        <v>46</v>
      </c>
      <c r="B70" s="56"/>
      <c r="C70" s="64" t="s">
        <v>132</v>
      </c>
      <c r="D70" s="22" t="s">
        <v>231</v>
      </c>
      <c r="E70" s="449" t="s">
        <v>16</v>
      </c>
      <c r="F70" s="454">
        <v>7.6010000000000009</v>
      </c>
      <c r="G70" s="504">
        <v>6.91</v>
      </c>
      <c r="H70" s="695">
        <v>30.1</v>
      </c>
      <c r="I70" s="626">
        <v>25.1</v>
      </c>
      <c r="J70" s="548">
        <v>16.899999999999999</v>
      </c>
      <c r="K70" s="584">
        <f t="shared" si="5"/>
        <v>15.899999999999999</v>
      </c>
      <c r="L70" s="627">
        <v>32</v>
      </c>
      <c r="M70" s="628">
        <v>32</v>
      </c>
      <c r="N70" s="638">
        <v>11.89</v>
      </c>
      <c r="O70" s="630">
        <v>9.89</v>
      </c>
      <c r="P70" s="639">
        <v>18.900000000000002</v>
      </c>
      <c r="Q70" s="632">
        <v>18</v>
      </c>
    </row>
    <row r="71" spans="1:29" ht="15.75" thickBot="1">
      <c r="A71" s="50"/>
      <c r="B71" s="50"/>
      <c r="C71" s="58"/>
      <c r="D71" s="10"/>
      <c r="E71" s="10"/>
      <c r="F71" s="144"/>
      <c r="G71" s="144"/>
      <c r="H71" s="157"/>
      <c r="I71" s="157"/>
      <c r="J71" s="175"/>
      <c r="K71" s="179"/>
      <c r="L71" s="315"/>
      <c r="M71" s="315"/>
      <c r="N71" s="207"/>
      <c r="O71" s="207"/>
      <c r="P71" s="194"/>
      <c r="Q71" s="194"/>
    </row>
    <row r="72" spans="1:29">
      <c r="A72" s="7" t="s">
        <v>0</v>
      </c>
      <c r="B72" s="9" t="s">
        <v>1</v>
      </c>
      <c r="C72" s="6"/>
      <c r="D72" s="7" t="s">
        <v>6</v>
      </c>
      <c r="E72" s="7" t="s">
        <v>2</v>
      </c>
      <c r="F72" s="469" t="s">
        <v>11</v>
      </c>
      <c r="G72" s="550" t="s">
        <v>209</v>
      </c>
      <c r="H72" s="580" t="s">
        <v>11</v>
      </c>
      <c r="I72" s="581" t="s">
        <v>209</v>
      </c>
      <c r="J72" s="558" t="s">
        <v>11</v>
      </c>
      <c r="K72" s="577" t="s">
        <v>209</v>
      </c>
      <c r="L72" s="490" t="s">
        <v>11</v>
      </c>
      <c r="M72" s="564" t="s">
        <v>209</v>
      </c>
      <c r="N72" s="567" t="s">
        <v>11</v>
      </c>
      <c r="O72" s="569" t="s">
        <v>209</v>
      </c>
      <c r="P72" s="572" t="s">
        <v>11</v>
      </c>
      <c r="Q72" s="574" t="s">
        <v>209</v>
      </c>
    </row>
    <row r="73" spans="1:29">
      <c r="A73" s="4" t="s">
        <v>4</v>
      </c>
      <c r="B73" s="8" t="s">
        <v>105</v>
      </c>
      <c r="C73" s="3" t="s">
        <v>5</v>
      </c>
      <c r="D73" s="3" t="s">
        <v>4</v>
      </c>
      <c r="E73" s="3" t="s">
        <v>7</v>
      </c>
      <c r="F73" s="467" t="s">
        <v>3</v>
      </c>
      <c r="G73" s="551" t="s">
        <v>3</v>
      </c>
      <c r="H73" s="553" t="s">
        <v>3</v>
      </c>
      <c r="I73" s="556" t="s">
        <v>3</v>
      </c>
      <c r="J73" s="559" t="s">
        <v>3</v>
      </c>
      <c r="K73" s="578" t="s">
        <v>3</v>
      </c>
      <c r="L73" s="491" t="s">
        <v>3</v>
      </c>
      <c r="M73" s="565" t="s">
        <v>3</v>
      </c>
      <c r="N73" s="498" t="s">
        <v>3</v>
      </c>
      <c r="O73" s="570" t="s">
        <v>3</v>
      </c>
      <c r="P73" s="446" t="s">
        <v>3</v>
      </c>
      <c r="Q73" s="575" t="s">
        <v>3</v>
      </c>
    </row>
    <row r="74" spans="1:29" s="50" customFormat="1" ht="15.75" thickBot="1">
      <c r="A74" s="49"/>
      <c r="B74" s="2" t="s">
        <v>9</v>
      </c>
      <c r="C74" s="1"/>
      <c r="D74" s="5"/>
      <c r="E74" s="2" t="s">
        <v>10</v>
      </c>
      <c r="F74" s="549" t="s">
        <v>8</v>
      </c>
      <c r="G74" s="552" t="s">
        <v>8</v>
      </c>
      <c r="H74" s="554" t="s">
        <v>8</v>
      </c>
      <c r="I74" s="557" t="s">
        <v>8</v>
      </c>
      <c r="J74" s="560" t="s">
        <v>8</v>
      </c>
      <c r="K74" s="579" t="s">
        <v>8</v>
      </c>
      <c r="L74" s="492" t="s">
        <v>8</v>
      </c>
      <c r="M74" s="566" t="s">
        <v>8</v>
      </c>
      <c r="N74" s="568" t="s">
        <v>8</v>
      </c>
      <c r="O74" s="571" t="s">
        <v>8</v>
      </c>
      <c r="P74" s="573" t="s">
        <v>8</v>
      </c>
      <c r="Q74" s="576" t="s">
        <v>8</v>
      </c>
      <c r="Z74" s="371"/>
      <c r="AA74" s="371"/>
      <c r="AB74" s="371"/>
      <c r="AC74" s="371"/>
    </row>
    <row r="75" spans="1:29">
      <c r="A75" s="38"/>
      <c r="B75" s="50"/>
      <c r="C75" s="87" t="s">
        <v>166</v>
      </c>
      <c r="D75" s="11"/>
      <c r="E75" s="11"/>
      <c r="F75" s="455"/>
      <c r="G75" s="456"/>
      <c r="H75" s="157"/>
      <c r="I75" s="160"/>
      <c r="J75" s="175"/>
      <c r="K75" s="176"/>
      <c r="L75" s="315"/>
      <c r="M75" s="316"/>
      <c r="N75" s="207"/>
      <c r="O75" s="208"/>
      <c r="P75" s="194"/>
      <c r="Q75" s="195"/>
    </row>
    <row r="76" spans="1:29">
      <c r="A76" s="38"/>
      <c r="B76" s="50"/>
      <c r="C76" s="93" t="s">
        <v>167</v>
      </c>
      <c r="D76" s="11"/>
      <c r="E76" s="11"/>
      <c r="F76" s="457"/>
      <c r="G76" s="145"/>
      <c r="H76" s="157"/>
      <c r="I76" s="160"/>
      <c r="J76" s="175"/>
      <c r="K76" s="176"/>
      <c r="L76" s="315"/>
      <c r="M76" s="316"/>
      <c r="N76" s="207"/>
      <c r="O76" s="208"/>
      <c r="P76" s="194"/>
      <c r="Q76" s="195"/>
    </row>
    <row r="77" spans="1:29" ht="15.75" thickBot="1">
      <c r="A77" s="38"/>
      <c r="B77" s="50"/>
      <c r="C77" s="88" t="s">
        <v>159</v>
      </c>
      <c r="D77" s="11"/>
      <c r="E77" s="50"/>
      <c r="F77" s="457"/>
      <c r="G77" s="145"/>
      <c r="H77" s="154"/>
      <c r="I77" s="160"/>
      <c r="J77" s="173"/>
      <c r="K77" s="177"/>
      <c r="L77" s="314"/>
      <c r="M77" s="316"/>
      <c r="N77" s="206"/>
      <c r="O77" s="208"/>
      <c r="P77" s="193"/>
      <c r="Q77" s="195"/>
    </row>
    <row r="78" spans="1:29">
      <c r="A78" s="92">
        <v>47</v>
      </c>
      <c r="B78" s="47"/>
      <c r="C78" s="65" t="s">
        <v>81</v>
      </c>
      <c r="D78" s="19" t="s">
        <v>230</v>
      </c>
      <c r="E78" s="447" t="s">
        <v>16</v>
      </c>
      <c r="F78" s="452">
        <v>3.718</v>
      </c>
      <c r="G78" s="502">
        <v>3.38</v>
      </c>
      <c r="H78" s="692">
        <v>347</v>
      </c>
      <c r="I78" s="599">
        <v>342</v>
      </c>
      <c r="J78" s="600">
        <v>292</v>
      </c>
      <c r="K78" s="582">
        <f>(J78-10)</f>
        <v>282</v>
      </c>
      <c r="L78" s="601">
        <v>350</v>
      </c>
      <c r="M78" s="602">
        <v>350</v>
      </c>
      <c r="N78" s="693">
        <v>150</v>
      </c>
      <c r="O78" s="604">
        <v>145</v>
      </c>
      <c r="P78" s="605">
        <v>158.55000000000001</v>
      </c>
      <c r="Q78" s="634">
        <v>151</v>
      </c>
    </row>
    <row r="79" spans="1:29">
      <c r="A79" s="90">
        <v>48</v>
      </c>
      <c r="B79" s="41"/>
      <c r="C79" s="53" t="s">
        <v>12</v>
      </c>
      <c r="D79" s="20" t="s">
        <v>230</v>
      </c>
      <c r="E79" s="265" t="s">
        <v>16</v>
      </c>
      <c r="F79" s="453">
        <v>4.6530000000000005</v>
      </c>
      <c r="G79" s="503">
        <v>4.2300000000000004</v>
      </c>
      <c r="H79" s="644">
        <v>432.5</v>
      </c>
      <c r="I79" s="609">
        <v>427.5</v>
      </c>
      <c r="J79" s="547">
        <v>363</v>
      </c>
      <c r="K79" s="583">
        <f t="shared" ref="K79:K85" si="6">(J79-10)</f>
        <v>353</v>
      </c>
      <c r="L79" s="610">
        <v>375</v>
      </c>
      <c r="M79" s="611">
        <v>375</v>
      </c>
      <c r="N79" s="647">
        <v>182.5</v>
      </c>
      <c r="O79" s="613">
        <v>176.5</v>
      </c>
      <c r="P79" s="605">
        <v>198.45000000000002</v>
      </c>
      <c r="Q79" s="614">
        <v>189</v>
      </c>
    </row>
    <row r="80" spans="1:29">
      <c r="A80" s="90">
        <v>49</v>
      </c>
      <c r="B80" s="42"/>
      <c r="C80" s="63" t="s">
        <v>13</v>
      </c>
      <c r="D80" s="20" t="s">
        <v>230</v>
      </c>
      <c r="E80" s="265" t="s">
        <v>16</v>
      </c>
      <c r="F80" s="453">
        <v>5.588000000000001</v>
      </c>
      <c r="G80" s="503">
        <v>5.08</v>
      </c>
      <c r="H80" s="644">
        <v>516.5</v>
      </c>
      <c r="I80" s="609">
        <v>511.5</v>
      </c>
      <c r="J80" s="547">
        <v>432</v>
      </c>
      <c r="K80" s="583">
        <f t="shared" si="6"/>
        <v>422</v>
      </c>
      <c r="L80" s="610">
        <v>400</v>
      </c>
      <c r="M80" s="611">
        <v>400</v>
      </c>
      <c r="N80" s="647">
        <v>221</v>
      </c>
      <c r="O80" s="613">
        <v>216</v>
      </c>
      <c r="P80" s="605">
        <v>237.3</v>
      </c>
      <c r="Q80" s="614">
        <v>226</v>
      </c>
    </row>
    <row r="81" spans="1:29">
      <c r="A81" s="90">
        <v>50</v>
      </c>
      <c r="B81" s="42"/>
      <c r="C81" s="53" t="s">
        <v>14</v>
      </c>
      <c r="D81" s="20" t="s">
        <v>230</v>
      </c>
      <c r="E81" s="265" t="s">
        <v>16</v>
      </c>
      <c r="F81" s="453">
        <v>6.5120000000000005</v>
      </c>
      <c r="G81" s="503">
        <v>5.92</v>
      </c>
      <c r="H81" s="696">
        <v>608</v>
      </c>
      <c r="I81" s="619">
        <v>603</v>
      </c>
      <c r="J81" s="742">
        <v>502</v>
      </c>
      <c r="K81" s="583">
        <f t="shared" si="6"/>
        <v>492</v>
      </c>
      <c r="L81" s="610">
        <v>450</v>
      </c>
      <c r="M81" s="611">
        <v>450</v>
      </c>
      <c r="N81" s="647">
        <v>250</v>
      </c>
      <c r="O81" s="613">
        <v>246</v>
      </c>
      <c r="P81" s="605">
        <v>277.2</v>
      </c>
      <c r="Q81" s="614">
        <v>264</v>
      </c>
    </row>
    <row r="82" spans="1:29">
      <c r="A82" s="90">
        <v>51</v>
      </c>
      <c r="B82" s="42"/>
      <c r="C82" s="54" t="s">
        <v>15</v>
      </c>
      <c r="D82" s="20" t="s">
        <v>230</v>
      </c>
      <c r="E82" s="265" t="s">
        <v>16</v>
      </c>
      <c r="F82" s="453">
        <v>7.4470000000000001</v>
      </c>
      <c r="G82" s="1036">
        <v>6.77</v>
      </c>
      <c r="H82" s="1040">
        <v>689</v>
      </c>
      <c r="I82" s="1041">
        <v>684</v>
      </c>
      <c r="J82" s="778">
        <v>574</v>
      </c>
      <c r="K82" s="1037">
        <f t="shared" si="6"/>
        <v>564</v>
      </c>
      <c r="L82" s="620">
        <v>475</v>
      </c>
      <c r="M82" s="611">
        <v>475</v>
      </c>
      <c r="N82" s="697">
        <v>286</v>
      </c>
      <c r="O82" s="613">
        <v>284</v>
      </c>
      <c r="P82" s="605">
        <v>317.10000000000002</v>
      </c>
      <c r="Q82" s="614">
        <v>302</v>
      </c>
    </row>
    <row r="83" spans="1:29">
      <c r="A83" s="90">
        <v>52</v>
      </c>
      <c r="B83" s="42"/>
      <c r="C83" s="54" t="s">
        <v>64</v>
      </c>
      <c r="D83" s="20" t="s">
        <v>230</v>
      </c>
      <c r="E83" s="265" t="s">
        <v>16</v>
      </c>
      <c r="F83" s="453">
        <v>15.400000000000002</v>
      </c>
      <c r="G83" s="1036">
        <v>14</v>
      </c>
      <c r="H83" s="1042" t="s">
        <v>254</v>
      </c>
      <c r="I83" s="1042" t="s">
        <v>254</v>
      </c>
      <c r="J83" s="1042" t="s">
        <v>254</v>
      </c>
      <c r="K83" s="1035" t="s">
        <v>254</v>
      </c>
      <c r="L83" s="620">
        <v>550</v>
      </c>
      <c r="M83" s="611">
        <v>550</v>
      </c>
      <c r="N83" s="697">
        <v>286</v>
      </c>
      <c r="O83" s="613">
        <v>284</v>
      </c>
      <c r="P83" s="605">
        <v>395.85</v>
      </c>
      <c r="Q83" s="614">
        <v>377</v>
      </c>
    </row>
    <row r="84" spans="1:29">
      <c r="A84" s="90">
        <v>53</v>
      </c>
      <c r="B84" s="42"/>
      <c r="C84" s="54" t="s">
        <v>65</v>
      </c>
      <c r="D84" s="20" t="s">
        <v>230</v>
      </c>
      <c r="E84" s="265" t="s">
        <v>16</v>
      </c>
      <c r="F84" s="453">
        <v>9.3060000000000009</v>
      </c>
      <c r="G84" s="503">
        <v>8.4600000000000009</v>
      </c>
      <c r="H84" s="1038">
        <v>890</v>
      </c>
      <c r="I84" s="1039">
        <v>855</v>
      </c>
      <c r="J84" s="600">
        <v>715</v>
      </c>
      <c r="K84" s="583">
        <f t="shared" si="6"/>
        <v>705</v>
      </c>
      <c r="L84" s="620">
        <v>625</v>
      </c>
      <c r="M84" s="611">
        <v>625</v>
      </c>
      <c r="N84" s="697">
        <v>360</v>
      </c>
      <c r="O84" s="613">
        <v>354.5</v>
      </c>
      <c r="P84" s="605">
        <v>395.85</v>
      </c>
      <c r="Q84" s="614">
        <v>377</v>
      </c>
    </row>
    <row r="85" spans="1:29" ht="15.75" thickBot="1">
      <c r="A85" s="91">
        <v>54</v>
      </c>
      <c r="B85" s="56"/>
      <c r="C85" s="64" t="s">
        <v>66</v>
      </c>
      <c r="D85" s="22" t="s">
        <v>230</v>
      </c>
      <c r="E85" s="449" t="s">
        <v>16</v>
      </c>
      <c r="F85" s="454">
        <v>11.165000000000001</v>
      </c>
      <c r="G85" s="504">
        <v>10.15</v>
      </c>
      <c r="H85" s="695">
        <v>1799</v>
      </c>
      <c r="I85" s="626">
        <v>1794</v>
      </c>
      <c r="J85" s="548">
        <v>856</v>
      </c>
      <c r="K85" s="584">
        <f t="shared" si="6"/>
        <v>846</v>
      </c>
      <c r="L85" s="627">
        <v>700</v>
      </c>
      <c r="M85" s="628">
        <v>700</v>
      </c>
      <c r="N85" s="653">
        <v>428</v>
      </c>
      <c r="O85" s="630">
        <v>423</v>
      </c>
      <c r="P85" s="631">
        <v>475.65000000000003</v>
      </c>
      <c r="Q85" s="632">
        <v>453</v>
      </c>
    </row>
    <row r="86" spans="1:29" ht="15.75" thickBot="1">
      <c r="A86" s="38"/>
      <c r="B86" s="50"/>
      <c r="C86" s="58"/>
      <c r="D86" s="10"/>
      <c r="E86" s="10"/>
      <c r="F86" s="677"/>
      <c r="G86" s="678"/>
      <c r="H86" s="668"/>
      <c r="I86" s="669"/>
      <c r="J86" s="342"/>
      <c r="K86" s="670"/>
      <c r="L86" s="671"/>
      <c r="M86" s="672"/>
      <c r="N86" s="673"/>
      <c r="O86" s="674"/>
      <c r="P86" s="675"/>
      <c r="Q86" s="676"/>
    </row>
    <row r="87" spans="1:29">
      <c r="A87" s="38"/>
      <c r="B87" s="50"/>
      <c r="C87" s="87" t="s">
        <v>166</v>
      </c>
      <c r="D87" s="50"/>
      <c r="E87" s="10"/>
      <c r="F87" s="677"/>
      <c r="G87" s="678"/>
      <c r="H87" s="698"/>
      <c r="I87" s="699"/>
      <c r="J87" s="700"/>
      <c r="K87" s="701"/>
      <c r="L87" s="702"/>
      <c r="M87" s="703"/>
      <c r="N87" s="704"/>
      <c r="O87" s="705"/>
      <c r="P87" s="706"/>
      <c r="Q87" s="707"/>
    </row>
    <row r="88" spans="1:29" ht="15.75" thickBot="1">
      <c r="A88" s="38"/>
      <c r="B88" s="50"/>
      <c r="C88" s="88" t="s">
        <v>94</v>
      </c>
      <c r="D88" s="10"/>
      <c r="E88" s="10"/>
      <c r="F88" s="677"/>
      <c r="G88" s="678"/>
      <c r="H88" s="708"/>
      <c r="I88" s="699"/>
      <c r="J88" s="709"/>
      <c r="K88" s="710"/>
      <c r="L88" s="711"/>
      <c r="M88" s="703"/>
      <c r="N88" s="712"/>
      <c r="O88" s="705"/>
      <c r="P88" s="682"/>
      <c r="Q88" s="707"/>
    </row>
    <row r="89" spans="1:29">
      <c r="A89" s="92">
        <v>55</v>
      </c>
      <c r="B89" s="19"/>
      <c r="C89" s="65" t="s">
        <v>61</v>
      </c>
      <c r="D89" s="19" t="s">
        <v>231</v>
      </c>
      <c r="E89" s="15" t="s">
        <v>16</v>
      </c>
      <c r="F89" s="452">
        <v>0.83600000000000008</v>
      </c>
      <c r="G89" s="502">
        <v>0.76</v>
      </c>
      <c r="H89" s="713">
        <v>6.65</v>
      </c>
      <c r="I89" s="599">
        <v>1.65</v>
      </c>
      <c r="J89" s="600">
        <v>2</v>
      </c>
      <c r="K89" s="582">
        <f>(J89-0.5)</f>
        <v>1.5</v>
      </c>
      <c r="L89" s="601">
        <v>2</v>
      </c>
      <c r="M89" s="602">
        <v>2</v>
      </c>
      <c r="N89" s="657">
        <v>2.89</v>
      </c>
      <c r="O89" s="604">
        <v>0.89</v>
      </c>
      <c r="P89" s="605">
        <v>1.9949999999999999</v>
      </c>
      <c r="Q89" s="634">
        <v>1.9</v>
      </c>
    </row>
    <row r="90" spans="1:29">
      <c r="A90" s="90">
        <v>56</v>
      </c>
      <c r="B90" s="20"/>
      <c r="C90" s="53" t="s">
        <v>118</v>
      </c>
      <c r="D90" s="20" t="s">
        <v>231</v>
      </c>
      <c r="E90" s="12" t="s">
        <v>16</v>
      </c>
      <c r="F90" s="453">
        <v>0.66</v>
      </c>
      <c r="G90" s="503">
        <v>0.6</v>
      </c>
      <c r="H90" s="714">
        <v>6.74</v>
      </c>
      <c r="I90" s="609">
        <v>1.74</v>
      </c>
      <c r="J90" s="547">
        <v>2.1</v>
      </c>
      <c r="K90" s="583">
        <f t="shared" ref="K90:K94" si="7">(J90-0.5)</f>
        <v>1.6</v>
      </c>
      <c r="L90" s="610">
        <v>3</v>
      </c>
      <c r="M90" s="611">
        <v>3</v>
      </c>
      <c r="N90" s="647">
        <v>3.09</v>
      </c>
      <c r="O90" s="613">
        <v>1.0900000000000001</v>
      </c>
      <c r="P90" s="605">
        <v>2.1</v>
      </c>
      <c r="Q90" s="614">
        <v>2</v>
      </c>
    </row>
    <row r="91" spans="1:29">
      <c r="A91" s="90">
        <v>57</v>
      </c>
      <c r="B91" s="20"/>
      <c r="C91" s="53" t="s">
        <v>119</v>
      </c>
      <c r="D91" s="20" t="s">
        <v>231</v>
      </c>
      <c r="E91" s="16" t="s">
        <v>16</v>
      </c>
      <c r="F91" s="453">
        <v>0.80300000000000005</v>
      </c>
      <c r="G91" s="503">
        <v>0.73</v>
      </c>
      <c r="H91" s="714">
        <v>6.08</v>
      </c>
      <c r="I91" s="609">
        <v>1.08</v>
      </c>
      <c r="J91" s="547">
        <v>2.5</v>
      </c>
      <c r="K91" s="583">
        <f t="shared" si="7"/>
        <v>2</v>
      </c>
      <c r="L91" s="610">
        <v>4</v>
      </c>
      <c r="M91" s="611">
        <v>4</v>
      </c>
      <c r="N91" s="647">
        <v>3.29</v>
      </c>
      <c r="O91" s="613">
        <v>1.29</v>
      </c>
      <c r="P91" s="605">
        <v>2.3625000000000003</v>
      </c>
      <c r="Q91" s="614">
        <v>2.25</v>
      </c>
    </row>
    <row r="92" spans="1:29">
      <c r="A92" s="90">
        <v>58</v>
      </c>
      <c r="B92" s="20"/>
      <c r="C92" s="53" t="s">
        <v>120</v>
      </c>
      <c r="D92" s="20" t="s">
        <v>231</v>
      </c>
      <c r="E92" s="16" t="s">
        <v>16</v>
      </c>
      <c r="F92" s="453">
        <v>0.93500000000000005</v>
      </c>
      <c r="G92" s="503">
        <v>0.85</v>
      </c>
      <c r="H92" s="1043">
        <v>7.04</v>
      </c>
      <c r="I92" s="619">
        <v>2.04</v>
      </c>
      <c r="J92" s="547">
        <v>3</v>
      </c>
      <c r="K92" s="583">
        <f t="shared" si="7"/>
        <v>2.5</v>
      </c>
      <c r="L92" s="610">
        <v>5</v>
      </c>
      <c r="M92" s="611">
        <v>5</v>
      </c>
      <c r="N92" s="647">
        <v>3.49</v>
      </c>
      <c r="O92" s="613">
        <v>1.49</v>
      </c>
      <c r="P92" s="605">
        <v>2.625</v>
      </c>
      <c r="Q92" s="614">
        <v>2.5</v>
      </c>
    </row>
    <row r="93" spans="1:29">
      <c r="A93" s="90">
        <v>59</v>
      </c>
      <c r="B93" s="20"/>
      <c r="C93" s="53" t="s">
        <v>60</v>
      </c>
      <c r="D93" s="20" t="s">
        <v>231</v>
      </c>
      <c r="E93" s="16" t="s">
        <v>16</v>
      </c>
      <c r="F93" s="453">
        <v>1.298</v>
      </c>
      <c r="G93" s="1036">
        <v>1.18</v>
      </c>
      <c r="H93" s="1042" t="s">
        <v>254</v>
      </c>
      <c r="I93" s="1042" t="s">
        <v>254</v>
      </c>
      <c r="J93" s="547">
        <v>3.5</v>
      </c>
      <c r="K93" s="583">
        <f t="shared" si="7"/>
        <v>3</v>
      </c>
      <c r="L93" s="610">
        <v>6</v>
      </c>
      <c r="M93" s="611">
        <v>6</v>
      </c>
      <c r="N93" s="647">
        <v>3.69</v>
      </c>
      <c r="O93" s="613">
        <v>1.69</v>
      </c>
      <c r="P93" s="605">
        <v>3.1500000000000004</v>
      </c>
      <c r="Q93" s="614">
        <v>3</v>
      </c>
    </row>
    <row r="94" spans="1:29" ht="15.75" thickBot="1">
      <c r="A94" s="91">
        <v>60</v>
      </c>
      <c r="B94" s="22"/>
      <c r="C94" s="64" t="s">
        <v>59</v>
      </c>
      <c r="D94" s="22" t="s">
        <v>231</v>
      </c>
      <c r="E94" s="13" t="s">
        <v>16</v>
      </c>
      <c r="F94" s="454">
        <v>1.3420000000000001</v>
      </c>
      <c r="G94" s="504">
        <v>1.22</v>
      </c>
      <c r="H94" s="1044">
        <v>8</v>
      </c>
      <c r="I94" s="1045">
        <v>3</v>
      </c>
      <c r="J94" s="548">
        <v>3.5</v>
      </c>
      <c r="K94" s="584">
        <f t="shared" si="7"/>
        <v>3</v>
      </c>
      <c r="L94" s="627">
        <v>7</v>
      </c>
      <c r="M94" s="628">
        <v>7</v>
      </c>
      <c r="N94" s="653">
        <v>3.89</v>
      </c>
      <c r="O94" s="630">
        <v>1.89</v>
      </c>
      <c r="P94" s="631">
        <v>3.1500000000000004</v>
      </c>
      <c r="Q94" s="632">
        <v>3</v>
      </c>
    </row>
    <row r="95" spans="1:29" s="50" customFormat="1" ht="15.75" thickBot="1">
      <c r="A95" s="38"/>
      <c r="B95" s="10"/>
      <c r="C95" s="58"/>
      <c r="D95" s="10"/>
      <c r="E95" s="10"/>
      <c r="F95" s="677"/>
      <c r="G95" s="678"/>
      <c r="H95" s="698"/>
      <c r="I95" s="699"/>
      <c r="J95" s="700"/>
      <c r="K95" s="701"/>
      <c r="L95" s="702"/>
      <c r="M95" s="703"/>
      <c r="N95" s="704"/>
      <c r="O95" s="705"/>
      <c r="P95" s="706"/>
      <c r="Q95" s="707"/>
      <c r="Z95" s="371"/>
      <c r="AA95" s="371"/>
      <c r="AB95" s="371"/>
      <c r="AC95" s="371"/>
    </row>
    <row r="96" spans="1:29">
      <c r="A96" s="38"/>
      <c r="B96" s="50"/>
      <c r="C96" s="87" t="s">
        <v>166</v>
      </c>
      <c r="D96" s="50"/>
      <c r="E96" s="50"/>
      <c r="F96" s="677"/>
      <c r="G96" s="678"/>
      <c r="H96" s="698"/>
      <c r="I96" s="699"/>
      <c r="J96" s="700"/>
      <c r="K96" s="701"/>
      <c r="L96" s="702"/>
      <c r="M96" s="703"/>
      <c r="N96" s="704"/>
      <c r="O96" s="705"/>
      <c r="P96" s="706"/>
      <c r="Q96" s="707"/>
    </row>
    <row r="97" spans="1:17" ht="15.75" thickBot="1">
      <c r="A97" s="38"/>
      <c r="B97" s="51"/>
      <c r="C97" s="88" t="s">
        <v>95</v>
      </c>
      <c r="D97" s="10"/>
      <c r="E97" s="10"/>
      <c r="F97" s="677"/>
      <c r="G97" s="678"/>
      <c r="H97" s="716"/>
      <c r="I97" s="699"/>
      <c r="J97" s="700"/>
      <c r="K97" s="701"/>
      <c r="L97" s="702"/>
      <c r="M97" s="703"/>
      <c r="N97" s="704"/>
      <c r="O97" s="705"/>
      <c r="P97" s="706"/>
      <c r="Q97" s="707"/>
    </row>
    <row r="98" spans="1:17">
      <c r="A98" s="92">
        <v>61</v>
      </c>
      <c r="B98" s="45"/>
      <c r="C98" s="60" t="s">
        <v>61</v>
      </c>
      <c r="D98" s="19" t="s">
        <v>231</v>
      </c>
      <c r="E98" s="15" t="s">
        <v>16</v>
      </c>
      <c r="F98" s="452">
        <v>1.7050000000000003</v>
      </c>
      <c r="G98" s="502">
        <v>1.55</v>
      </c>
      <c r="H98" s="717">
        <v>9.14</v>
      </c>
      <c r="I98" s="599">
        <v>4.1399999999999997</v>
      </c>
      <c r="J98" s="546">
        <v>4.5</v>
      </c>
      <c r="K98" s="582">
        <f t="shared" ref="K98:K99" si="8">(J98-0.5)</f>
        <v>4</v>
      </c>
      <c r="L98" s="601">
        <v>4</v>
      </c>
      <c r="M98" s="602">
        <v>4</v>
      </c>
      <c r="N98" s="657">
        <v>2.89</v>
      </c>
      <c r="O98" s="604">
        <v>0.89</v>
      </c>
      <c r="P98" s="718">
        <v>24.150000000000002</v>
      </c>
      <c r="Q98" s="634">
        <v>23</v>
      </c>
    </row>
    <row r="99" spans="1:17">
      <c r="A99" s="90">
        <v>62</v>
      </c>
      <c r="B99" s="42"/>
      <c r="C99" s="53" t="s">
        <v>118</v>
      </c>
      <c r="D99" s="20" t="s">
        <v>231</v>
      </c>
      <c r="E99" s="12" t="s">
        <v>16</v>
      </c>
      <c r="F99" s="453">
        <v>2.3650000000000002</v>
      </c>
      <c r="G99" s="503">
        <v>2.15</v>
      </c>
      <c r="H99" s="1047">
        <v>15.56</v>
      </c>
      <c r="I99" s="1048">
        <v>10.56</v>
      </c>
      <c r="J99" s="742">
        <v>5.5</v>
      </c>
      <c r="K99" s="736">
        <f t="shared" si="8"/>
        <v>5</v>
      </c>
      <c r="L99" s="610">
        <v>5</v>
      </c>
      <c r="M99" s="611">
        <v>5</v>
      </c>
      <c r="N99" s="647">
        <v>3.09</v>
      </c>
      <c r="O99" s="613">
        <v>1.0900000000000001</v>
      </c>
      <c r="P99" s="605">
        <v>26.25</v>
      </c>
      <c r="Q99" s="614">
        <v>25</v>
      </c>
    </row>
    <row r="100" spans="1:17" ht="15.75" thickBot="1">
      <c r="A100" s="120">
        <v>63</v>
      </c>
      <c r="B100" s="44"/>
      <c r="C100" s="64" t="s">
        <v>119</v>
      </c>
      <c r="D100" s="22" t="s">
        <v>231</v>
      </c>
      <c r="E100" s="13" t="s">
        <v>16</v>
      </c>
      <c r="F100" s="454">
        <v>3.7070000000000003</v>
      </c>
      <c r="G100" s="1046">
        <v>3.37</v>
      </c>
      <c r="H100" s="1042" t="s">
        <v>254</v>
      </c>
      <c r="I100" s="1042" t="s">
        <v>254</v>
      </c>
      <c r="J100" s="1042" t="s">
        <v>254</v>
      </c>
      <c r="K100" s="1042" t="s">
        <v>254</v>
      </c>
      <c r="L100" s="665">
        <v>6</v>
      </c>
      <c r="M100" s="628">
        <v>6</v>
      </c>
      <c r="N100" s="653">
        <v>3.49</v>
      </c>
      <c r="O100" s="630">
        <v>1.49</v>
      </c>
      <c r="P100" s="682">
        <v>28.35</v>
      </c>
      <c r="Q100" s="632">
        <v>27</v>
      </c>
    </row>
    <row r="101" spans="1:17" ht="15.75" thickBot="1">
      <c r="A101" s="38"/>
      <c r="B101" s="50"/>
      <c r="C101" s="58"/>
      <c r="D101" s="10"/>
      <c r="E101" s="10"/>
      <c r="F101" s="677"/>
      <c r="G101" s="678"/>
      <c r="H101" s="698"/>
      <c r="I101" s="699"/>
      <c r="J101" s="700"/>
      <c r="K101" s="701"/>
      <c r="L101" s="702"/>
      <c r="M101" s="703"/>
      <c r="N101" s="704"/>
      <c r="O101" s="705"/>
      <c r="P101" s="706"/>
      <c r="Q101" s="707"/>
    </row>
    <row r="102" spans="1:17">
      <c r="A102" s="38"/>
      <c r="B102" s="50"/>
      <c r="C102" s="87" t="s">
        <v>166</v>
      </c>
      <c r="D102" s="50"/>
      <c r="E102" s="50"/>
      <c r="F102" s="677"/>
      <c r="G102" s="678"/>
      <c r="H102" s="698"/>
      <c r="I102" s="699"/>
      <c r="J102" s="700"/>
      <c r="K102" s="701"/>
      <c r="L102" s="702"/>
      <c r="M102" s="703"/>
      <c r="N102" s="704"/>
      <c r="O102" s="705"/>
      <c r="P102" s="706"/>
      <c r="Q102" s="707"/>
    </row>
    <row r="103" spans="1:17" ht="15.75" thickBot="1">
      <c r="A103" s="38"/>
      <c r="B103" s="50"/>
      <c r="C103" s="93" t="s">
        <v>69</v>
      </c>
      <c r="D103" s="10"/>
      <c r="E103" s="10"/>
      <c r="F103" s="677"/>
      <c r="G103" s="678"/>
      <c r="H103" s="708"/>
      <c r="I103" s="699"/>
      <c r="J103" s="709"/>
      <c r="K103" s="710"/>
      <c r="L103" s="711"/>
      <c r="M103" s="703"/>
      <c r="N103" s="712"/>
      <c r="O103" s="705"/>
      <c r="P103" s="682"/>
      <c r="Q103" s="707"/>
    </row>
    <row r="104" spans="1:17">
      <c r="A104" s="92">
        <v>64</v>
      </c>
      <c r="B104" s="47"/>
      <c r="C104" s="65" t="s">
        <v>119</v>
      </c>
      <c r="D104" s="19" t="s">
        <v>231</v>
      </c>
      <c r="E104" s="447" t="s">
        <v>16</v>
      </c>
      <c r="F104" s="452">
        <v>4.202</v>
      </c>
      <c r="G104" s="502">
        <v>3.82</v>
      </c>
      <c r="H104" s="719">
        <v>16.760000000000002</v>
      </c>
      <c r="I104" s="599">
        <v>11.76</v>
      </c>
      <c r="J104" s="600">
        <v>14</v>
      </c>
      <c r="K104" s="582">
        <f>(J104-1)</f>
        <v>13</v>
      </c>
      <c r="L104" s="601">
        <v>25</v>
      </c>
      <c r="M104" s="602">
        <v>25</v>
      </c>
      <c r="N104" s="657">
        <v>6.23</v>
      </c>
      <c r="O104" s="604">
        <v>4.2300000000000004</v>
      </c>
      <c r="P104" s="605">
        <v>16.8</v>
      </c>
      <c r="Q104" s="634">
        <v>16</v>
      </c>
    </row>
    <row r="105" spans="1:17">
      <c r="A105" s="90">
        <v>65</v>
      </c>
      <c r="B105" s="40"/>
      <c r="C105" s="53" t="s">
        <v>120</v>
      </c>
      <c r="D105" s="20" t="s">
        <v>231</v>
      </c>
      <c r="E105" s="448" t="s">
        <v>16</v>
      </c>
      <c r="F105" s="453">
        <v>4.5979999999999999</v>
      </c>
      <c r="G105" s="503">
        <v>4.18</v>
      </c>
      <c r="H105" s="720">
        <v>15.98</v>
      </c>
      <c r="I105" s="609">
        <v>10.98</v>
      </c>
      <c r="J105" s="547">
        <v>15</v>
      </c>
      <c r="K105" s="583">
        <f t="shared" ref="K105:K107" si="9">(J105-1)</f>
        <v>14</v>
      </c>
      <c r="L105" s="681">
        <v>30</v>
      </c>
      <c r="M105" s="611">
        <v>30</v>
      </c>
      <c r="N105" s="693">
        <v>6.26</v>
      </c>
      <c r="O105" s="613">
        <v>4.26</v>
      </c>
      <c r="P105" s="605">
        <v>21</v>
      </c>
      <c r="Q105" s="614">
        <v>20</v>
      </c>
    </row>
    <row r="106" spans="1:17">
      <c r="A106" s="90">
        <v>66</v>
      </c>
      <c r="B106" s="40"/>
      <c r="C106" s="53" t="s">
        <v>60</v>
      </c>
      <c r="D106" s="20" t="s">
        <v>231</v>
      </c>
      <c r="E106" s="448" t="s">
        <v>16</v>
      </c>
      <c r="F106" s="453">
        <v>24.365000000000002</v>
      </c>
      <c r="G106" s="503">
        <v>22.15</v>
      </c>
      <c r="H106" s="1042" t="s">
        <v>254</v>
      </c>
      <c r="I106" s="1042" t="s">
        <v>254</v>
      </c>
      <c r="J106" s="547">
        <v>26</v>
      </c>
      <c r="K106" s="583">
        <f t="shared" si="9"/>
        <v>25</v>
      </c>
      <c r="L106" s="681">
        <v>35</v>
      </c>
      <c r="M106" s="611">
        <v>35</v>
      </c>
      <c r="N106" s="693">
        <v>10.47</v>
      </c>
      <c r="O106" s="613">
        <v>8.4700000000000006</v>
      </c>
      <c r="P106" s="605">
        <v>33.6</v>
      </c>
      <c r="Q106" s="614">
        <v>32</v>
      </c>
    </row>
    <row r="107" spans="1:17" ht="15.75" thickBot="1">
      <c r="A107" s="91">
        <v>67</v>
      </c>
      <c r="B107" s="44"/>
      <c r="C107" s="64" t="s">
        <v>59</v>
      </c>
      <c r="D107" s="22" t="s">
        <v>231</v>
      </c>
      <c r="E107" s="360" t="s">
        <v>16</v>
      </c>
      <c r="F107" s="454">
        <v>25.564</v>
      </c>
      <c r="G107" s="504">
        <v>23.24</v>
      </c>
      <c r="H107" s="721">
        <v>10.9</v>
      </c>
      <c r="I107" s="626">
        <v>5.9</v>
      </c>
      <c r="J107" s="548">
        <v>28</v>
      </c>
      <c r="K107" s="584">
        <f t="shared" si="9"/>
        <v>27</v>
      </c>
      <c r="L107" s="627">
        <v>38</v>
      </c>
      <c r="M107" s="628">
        <v>38</v>
      </c>
      <c r="N107" s="653">
        <v>10.47</v>
      </c>
      <c r="O107" s="630">
        <v>8.4700000000000006</v>
      </c>
      <c r="P107" s="631">
        <v>33.6</v>
      </c>
      <c r="Q107" s="632">
        <v>32</v>
      </c>
    </row>
    <row r="108" spans="1:17" ht="15.75" thickBot="1">
      <c r="A108" s="38"/>
      <c r="B108" s="50"/>
      <c r="C108" s="50"/>
      <c r="D108" s="50"/>
      <c r="E108" s="50"/>
      <c r="F108" s="677"/>
      <c r="G108" s="678"/>
      <c r="H108" s="698"/>
      <c r="I108" s="699"/>
      <c r="J108" s="700"/>
      <c r="K108" s="701"/>
      <c r="L108" s="702"/>
      <c r="M108" s="703"/>
      <c r="N108" s="704"/>
      <c r="O108" s="705"/>
      <c r="P108" s="706"/>
      <c r="Q108" s="707"/>
    </row>
    <row r="109" spans="1:17" ht="15.75" thickBot="1">
      <c r="A109" s="38"/>
      <c r="B109" s="51"/>
      <c r="C109" s="94" t="s">
        <v>193</v>
      </c>
      <c r="D109" s="32"/>
      <c r="E109" s="50"/>
      <c r="F109" s="677"/>
      <c r="G109" s="678"/>
      <c r="H109" s="698"/>
      <c r="I109" s="699"/>
      <c r="J109" s="709"/>
      <c r="K109" s="710"/>
      <c r="L109" s="702"/>
      <c r="M109" s="703"/>
      <c r="N109" s="704"/>
      <c r="O109" s="705"/>
      <c r="P109" s="706"/>
      <c r="Q109" s="707"/>
    </row>
    <row r="110" spans="1:17" ht="15.75" thickBot="1">
      <c r="A110" s="66"/>
      <c r="B110" s="67"/>
      <c r="C110" s="95" t="s">
        <v>229</v>
      </c>
      <c r="D110" s="36" t="s">
        <v>231</v>
      </c>
      <c r="E110" s="465" t="s">
        <v>217</v>
      </c>
      <c r="F110" s="722">
        <v>130.68</v>
      </c>
      <c r="G110" s="723">
        <v>118.8</v>
      </c>
      <c r="H110" s="724">
        <v>434.83</v>
      </c>
      <c r="I110" s="725">
        <v>429.83</v>
      </c>
      <c r="J110" s="726">
        <v>287</v>
      </c>
      <c r="K110" s="727">
        <f>(J110-10)</f>
        <v>277</v>
      </c>
      <c r="L110" s="728">
        <v>350</v>
      </c>
      <c r="M110" s="729">
        <v>350</v>
      </c>
      <c r="N110" s="1042" t="s">
        <v>254</v>
      </c>
      <c r="O110" s="1042" t="s">
        <v>254</v>
      </c>
      <c r="P110" s="730">
        <v>2.3625000000000003</v>
      </c>
      <c r="Q110" s="731">
        <v>2.25</v>
      </c>
    </row>
    <row r="111" spans="1:17" ht="15.75" thickBot="1">
      <c r="A111" s="50"/>
      <c r="B111" s="50"/>
      <c r="C111" s="50"/>
      <c r="D111" s="10"/>
      <c r="E111" s="10"/>
      <c r="F111" s="457"/>
      <c r="G111" s="145"/>
      <c r="H111" s="152"/>
      <c r="I111" s="152"/>
      <c r="J111" s="171"/>
      <c r="K111" s="180"/>
      <c r="L111" s="305"/>
      <c r="M111" s="309"/>
      <c r="N111" s="204"/>
      <c r="O111" s="211"/>
      <c r="P111" s="191"/>
      <c r="Q111" s="198"/>
    </row>
    <row r="112" spans="1:17">
      <c r="A112" s="7" t="s">
        <v>0</v>
      </c>
      <c r="B112" s="9" t="s">
        <v>1</v>
      </c>
      <c r="C112" s="6"/>
      <c r="D112" s="7" t="s">
        <v>6</v>
      </c>
      <c r="E112" s="367" t="s">
        <v>2</v>
      </c>
      <c r="F112" s="139" t="s">
        <v>11</v>
      </c>
      <c r="G112" s="139" t="s">
        <v>209</v>
      </c>
      <c r="H112" s="263" t="s">
        <v>11</v>
      </c>
      <c r="I112" s="159" t="s">
        <v>209</v>
      </c>
      <c r="J112" s="165" t="s">
        <v>11</v>
      </c>
      <c r="K112" s="166" t="s">
        <v>209</v>
      </c>
      <c r="L112" s="310" t="s">
        <v>11</v>
      </c>
      <c r="M112" s="310" t="s">
        <v>209</v>
      </c>
      <c r="N112" s="201" t="s">
        <v>11</v>
      </c>
      <c r="O112" s="201" t="s">
        <v>209</v>
      </c>
      <c r="P112" s="188" t="s">
        <v>11</v>
      </c>
      <c r="Q112" s="188" t="s">
        <v>209</v>
      </c>
    </row>
    <row r="113" spans="1:29">
      <c r="A113" s="4" t="s">
        <v>4</v>
      </c>
      <c r="B113" s="8" t="s">
        <v>105</v>
      </c>
      <c r="C113" s="3" t="s">
        <v>5</v>
      </c>
      <c r="D113" s="3" t="s">
        <v>4</v>
      </c>
      <c r="E113" s="3" t="s">
        <v>7</v>
      </c>
      <c r="F113" s="140" t="s">
        <v>3</v>
      </c>
      <c r="G113" s="140" t="s">
        <v>3</v>
      </c>
      <c r="H113" s="399" t="s">
        <v>3</v>
      </c>
      <c r="I113" s="150" t="s">
        <v>3</v>
      </c>
      <c r="J113" s="167" t="s">
        <v>3</v>
      </c>
      <c r="K113" s="168" t="s">
        <v>3</v>
      </c>
      <c r="L113" s="302" t="s">
        <v>3</v>
      </c>
      <c r="M113" s="302" t="s">
        <v>3</v>
      </c>
      <c r="N113" s="202" t="s">
        <v>3</v>
      </c>
      <c r="O113" s="202" t="s">
        <v>3</v>
      </c>
      <c r="P113" s="189" t="s">
        <v>3</v>
      </c>
      <c r="Q113" s="189" t="s">
        <v>3</v>
      </c>
    </row>
    <row r="114" spans="1:29" s="50" customFormat="1" ht="15.75" thickBot="1">
      <c r="A114" s="49"/>
      <c r="B114" s="2" t="s">
        <v>9</v>
      </c>
      <c r="C114" s="1"/>
      <c r="D114" s="5"/>
      <c r="E114" s="362" t="s">
        <v>10</v>
      </c>
      <c r="F114" s="141" t="s">
        <v>8</v>
      </c>
      <c r="G114" s="141" t="s">
        <v>8</v>
      </c>
      <c r="H114" s="400" t="s">
        <v>8</v>
      </c>
      <c r="I114" s="151" t="s">
        <v>8</v>
      </c>
      <c r="J114" s="169" t="s">
        <v>8</v>
      </c>
      <c r="K114" s="170" t="s">
        <v>8</v>
      </c>
      <c r="L114" s="303" t="s">
        <v>8</v>
      </c>
      <c r="M114" s="303" t="s">
        <v>8</v>
      </c>
      <c r="N114" s="203" t="s">
        <v>8</v>
      </c>
      <c r="O114" s="203" t="s">
        <v>8</v>
      </c>
      <c r="P114" s="190" t="s">
        <v>8</v>
      </c>
      <c r="Q114" s="190" t="s">
        <v>8</v>
      </c>
      <c r="Z114" s="371"/>
      <c r="AA114" s="371"/>
      <c r="AB114" s="371"/>
      <c r="AC114" s="371"/>
    </row>
    <row r="115" spans="1:29">
      <c r="A115" s="38"/>
      <c r="B115" s="11"/>
      <c r="C115" s="87" t="s">
        <v>166</v>
      </c>
      <c r="D115" s="11"/>
      <c r="E115" s="11"/>
      <c r="F115" s="467"/>
      <c r="G115" s="145"/>
      <c r="H115" s="162"/>
      <c r="I115" s="153"/>
      <c r="J115" s="181"/>
      <c r="K115" s="172"/>
      <c r="L115" s="304"/>
      <c r="M115" s="306"/>
      <c r="N115" s="212"/>
      <c r="O115" s="205"/>
      <c r="P115" s="199"/>
      <c r="Q115" s="192"/>
    </row>
    <row r="116" spans="1:29" ht="15.75" thickBot="1">
      <c r="A116" s="38"/>
      <c r="B116" s="50"/>
      <c r="C116" s="93" t="s">
        <v>71</v>
      </c>
      <c r="D116" s="50"/>
      <c r="E116" s="50"/>
      <c r="F116" s="457"/>
      <c r="G116" s="145"/>
      <c r="H116" s="154"/>
      <c r="I116" s="153"/>
      <c r="J116" s="173"/>
      <c r="K116" s="172"/>
      <c r="L116" s="314"/>
      <c r="M116" s="306"/>
      <c r="N116" s="206"/>
      <c r="O116" s="205"/>
      <c r="P116" s="193"/>
      <c r="Q116" s="192"/>
    </row>
    <row r="117" spans="1:29">
      <c r="A117" s="92">
        <v>68</v>
      </c>
      <c r="B117" s="47"/>
      <c r="C117" s="96" t="s">
        <v>70</v>
      </c>
      <c r="D117" s="19" t="s">
        <v>231</v>
      </c>
      <c r="E117" s="447" t="s">
        <v>16</v>
      </c>
      <c r="F117" s="452">
        <v>7.117</v>
      </c>
      <c r="G117" s="502">
        <v>6.47</v>
      </c>
      <c r="H117" s="720">
        <v>22.58</v>
      </c>
      <c r="I117" s="691">
        <v>17.579999999999998</v>
      </c>
      <c r="J117" s="655">
        <v>14</v>
      </c>
      <c r="K117" s="582">
        <f>(J117-1)</f>
        <v>13</v>
      </c>
      <c r="L117" s="656">
        <v>35</v>
      </c>
      <c r="M117" s="602">
        <v>35</v>
      </c>
      <c r="N117" s="643">
        <v>7.29</v>
      </c>
      <c r="O117" s="604">
        <v>5.29</v>
      </c>
      <c r="P117" s="718">
        <v>19.95</v>
      </c>
      <c r="Q117" s="634">
        <v>19</v>
      </c>
    </row>
    <row r="118" spans="1:29">
      <c r="A118" s="90">
        <v>69</v>
      </c>
      <c r="B118" s="42"/>
      <c r="C118" s="42" t="s">
        <v>228</v>
      </c>
      <c r="D118" s="20" t="s">
        <v>231</v>
      </c>
      <c r="E118" s="466" t="s">
        <v>217</v>
      </c>
      <c r="F118" s="453">
        <v>7.15</v>
      </c>
      <c r="G118" s="503">
        <v>6.5</v>
      </c>
      <c r="H118" s="732">
        <v>92</v>
      </c>
      <c r="I118" s="644">
        <v>87.48</v>
      </c>
      <c r="J118" s="661">
        <v>60</v>
      </c>
      <c r="K118" s="583">
        <f>(J118-10)</f>
        <v>50</v>
      </c>
      <c r="L118" s="662">
        <v>350</v>
      </c>
      <c r="M118" s="611">
        <v>350</v>
      </c>
      <c r="N118" s="612">
        <v>70.290000000000006</v>
      </c>
      <c r="O118" s="613">
        <v>65.290000000000006</v>
      </c>
      <c r="P118" s="605">
        <v>21</v>
      </c>
      <c r="Q118" s="614">
        <v>20</v>
      </c>
    </row>
    <row r="119" spans="1:29">
      <c r="A119" s="90">
        <v>70</v>
      </c>
      <c r="B119" s="37"/>
      <c r="C119" s="97" t="s">
        <v>98</v>
      </c>
      <c r="D119" s="20" t="s">
        <v>231</v>
      </c>
      <c r="E119" s="265" t="s">
        <v>16</v>
      </c>
      <c r="F119" s="453">
        <v>0.16500000000000001</v>
      </c>
      <c r="G119" s="503">
        <v>0.15</v>
      </c>
      <c r="H119" s="733">
        <v>1</v>
      </c>
      <c r="I119" s="648">
        <v>0.69</v>
      </c>
      <c r="J119" s="734">
        <v>0.5</v>
      </c>
      <c r="K119" s="583">
        <f>J119</f>
        <v>0.5</v>
      </c>
      <c r="L119" s="735">
        <v>20</v>
      </c>
      <c r="M119" s="611">
        <v>20</v>
      </c>
      <c r="N119" s="622">
        <v>16.489999999999998</v>
      </c>
      <c r="O119" s="613">
        <v>14.49</v>
      </c>
      <c r="P119" s="605">
        <v>0.42000000000000004</v>
      </c>
      <c r="Q119" s="614">
        <v>0.4</v>
      </c>
    </row>
    <row r="120" spans="1:29">
      <c r="A120" s="90">
        <v>71</v>
      </c>
      <c r="B120" s="42"/>
      <c r="C120" s="42" t="s">
        <v>53</v>
      </c>
      <c r="D120" s="20" t="s">
        <v>231</v>
      </c>
      <c r="E120" s="265" t="s">
        <v>16</v>
      </c>
      <c r="F120" s="453">
        <v>4.4000000000000004E-2</v>
      </c>
      <c r="G120" s="503">
        <v>0.04</v>
      </c>
      <c r="H120" s="732">
        <v>2</v>
      </c>
      <c r="I120" s="648">
        <v>1.57</v>
      </c>
      <c r="J120" s="661">
        <v>0.5</v>
      </c>
      <c r="K120" s="583">
        <f t="shared" ref="K120:K126" si="10">J120</f>
        <v>0.5</v>
      </c>
      <c r="L120" s="662">
        <v>30</v>
      </c>
      <c r="M120" s="611">
        <v>30</v>
      </c>
      <c r="N120" s="612">
        <v>32.42</v>
      </c>
      <c r="O120" s="613">
        <v>30.42</v>
      </c>
      <c r="P120" s="605">
        <v>0.315</v>
      </c>
      <c r="Q120" s="614">
        <v>0.3</v>
      </c>
    </row>
    <row r="121" spans="1:29">
      <c r="A121" s="90">
        <v>72</v>
      </c>
      <c r="B121" s="37"/>
      <c r="C121" s="42" t="s">
        <v>113</v>
      </c>
      <c r="D121" s="20" t="s">
        <v>231</v>
      </c>
      <c r="E121" s="265" t="s">
        <v>16</v>
      </c>
      <c r="F121" s="453">
        <v>0.16500000000000001</v>
      </c>
      <c r="G121" s="503">
        <v>0.15</v>
      </c>
      <c r="H121" s="733">
        <v>0.24</v>
      </c>
      <c r="I121" s="648">
        <v>0.17</v>
      </c>
      <c r="J121" s="661">
        <v>0.5</v>
      </c>
      <c r="K121" s="583">
        <f t="shared" si="10"/>
        <v>0.5</v>
      </c>
      <c r="L121" s="735">
        <v>25</v>
      </c>
      <c r="M121" s="611">
        <v>25</v>
      </c>
      <c r="N121" s="622">
        <v>11.65</v>
      </c>
      <c r="O121" s="613">
        <v>9.65</v>
      </c>
      <c r="P121" s="605">
        <v>0.315</v>
      </c>
      <c r="Q121" s="614">
        <v>0.3</v>
      </c>
    </row>
    <row r="122" spans="1:29">
      <c r="A122" s="90">
        <v>73</v>
      </c>
      <c r="B122" s="37"/>
      <c r="C122" s="42" t="s">
        <v>114</v>
      </c>
      <c r="D122" s="20" t="s">
        <v>231</v>
      </c>
      <c r="E122" s="265" t="s">
        <v>16</v>
      </c>
      <c r="F122" s="453">
        <v>0.17600000000000002</v>
      </c>
      <c r="G122" s="503">
        <v>0.16</v>
      </c>
      <c r="H122" s="733">
        <v>0.28000000000000003</v>
      </c>
      <c r="I122" s="648">
        <v>0.23</v>
      </c>
      <c r="J122" s="661">
        <v>0.5</v>
      </c>
      <c r="K122" s="583">
        <f t="shared" si="10"/>
        <v>0.5</v>
      </c>
      <c r="L122" s="735">
        <v>35</v>
      </c>
      <c r="M122" s="611">
        <v>35</v>
      </c>
      <c r="N122" s="622">
        <v>18.97</v>
      </c>
      <c r="O122" s="613">
        <v>16.97</v>
      </c>
      <c r="P122" s="605">
        <v>0.315</v>
      </c>
      <c r="Q122" s="614">
        <v>0.3</v>
      </c>
    </row>
    <row r="123" spans="1:29">
      <c r="A123" s="90">
        <v>74</v>
      </c>
      <c r="B123" s="37"/>
      <c r="C123" s="42" t="s">
        <v>103</v>
      </c>
      <c r="D123" s="20" t="s">
        <v>231</v>
      </c>
      <c r="E123" s="265" t="s">
        <v>16</v>
      </c>
      <c r="F123" s="453">
        <v>1.6500000000000001</v>
      </c>
      <c r="G123" s="503">
        <v>1.5</v>
      </c>
      <c r="H123" s="733">
        <v>17</v>
      </c>
      <c r="I123" s="648">
        <v>15</v>
      </c>
      <c r="J123" s="661">
        <v>0.5</v>
      </c>
      <c r="K123" s="583">
        <f t="shared" si="10"/>
        <v>0.5</v>
      </c>
      <c r="L123" s="735">
        <v>5</v>
      </c>
      <c r="M123" s="611">
        <v>5</v>
      </c>
      <c r="N123" s="1042" t="s">
        <v>254</v>
      </c>
      <c r="O123" s="1042" t="s">
        <v>254</v>
      </c>
      <c r="P123" s="605">
        <v>21</v>
      </c>
      <c r="Q123" s="614">
        <v>20</v>
      </c>
    </row>
    <row r="124" spans="1:29">
      <c r="A124" s="90">
        <v>75</v>
      </c>
      <c r="B124" s="37"/>
      <c r="C124" s="41" t="s">
        <v>99</v>
      </c>
      <c r="D124" s="20" t="s">
        <v>231</v>
      </c>
      <c r="E124" s="265" t="s">
        <v>16</v>
      </c>
      <c r="F124" s="453">
        <v>2.75</v>
      </c>
      <c r="G124" s="503">
        <v>2.5</v>
      </c>
      <c r="H124" s="733">
        <v>17</v>
      </c>
      <c r="I124" s="648">
        <v>15</v>
      </c>
      <c r="J124" s="661">
        <v>0.5</v>
      </c>
      <c r="K124" s="736">
        <f t="shared" si="10"/>
        <v>0.5</v>
      </c>
      <c r="L124" s="735">
        <v>50</v>
      </c>
      <c r="M124" s="611">
        <v>50</v>
      </c>
      <c r="N124" s="1042" t="s">
        <v>254</v>
      </c>
      <c r="O124" s="1042" t="s">
        <v>254</v>
      </c>
      <c r="P124" s="605">
        <v>23.1</v>
      </c>
      <c r="Q124" s="614">
        <v>22</v>
      </c>
    </row>
    <row r="125" spans="1:29">
      <c r="A125" s="90">
        <v>76</v>
      </c>
      <c r="B125" s="37"/>
      <c r="C125" s="97" t="s">
        <v>100</v>
      </c>
      <c r="D125" s="20" t="s">
        <v>232</v>
      </c>
      <c r="E125" s="265" t="s">
        <v>16</v>
      </c>
      <c r="F125" s="453">
        <v>165</v>
      </c>
      <c r="G125" s="503">
        <v>150</v>
      </c>
      <c r="H125" s="733">
        <v>34</v>
      </c>
      <c r="I125" s="648">
        <v>29</v>
      </c>
      <c r="J125" s="1049" t="s">
        <v>249</v>
      </c>
      <c r="K125" s="1050" t="str">
        <f t="shared" si="10"/>
        <v xml:space="preserve">No Bid </v>
      </c>
      <c r="L125" s="735">
        <v>50</v>
      </c>
      <c r="M125" s="611">
        <v>50</v>
      </c>
      <c r="N125" s="622">
        <v>34.89</v>
      </c>
      <c r="O125" s="613">
        <v>32.889000000000003</v>
      </c>
      <c r="P125" s="605">
        <v>34.65</v>
      </c>
      <c r="Q125" s="614">
        <v>33</v>
      </c>
    </row>
    <row r="126" spans="1:29">
      <c r="A126" s="90">
        <v>77</v>
      </c>
      <c r="B126" s="37"/>
      <c r="C126" s="97" t="s">
        <v>101</v>
      </c>
      <c r="D126" s="20" t="s">
        <v>232</v>
      </c>
      <c r="E126" s="265" t="s">
        <v>16</v>
      </c>
      <c r="F126" s="453">
        <v>110.00000000000001</v>
      </c>
      <c r="G126" s="503">
        <v>100</v>
      </c>
      <c r="H126" s="733">
        <v>34</v>
      </c>
      <c r="I126" s="644">
        <v>29</v>
      </c>
      <c r="J126" s="1049" t="s">
        <v>249</v>
      </c>
      <c r="K126" s="1051" t="str">
        <f t="shared" si="10"/>
        <v xml:space="preserve">No Bid </v>
      </c>
      <c r="L126" s="735">
        <v>50</v>
      </c>
      <c r="M126" s="611">
        <v>50</v>
      </c>
      <c r="N126" s="622">
        <v>30.99</v>
      </c>
      <c r="O126" s="613">
        <v>28.99</v>
      </c>
      <c r="P126" s="605">
        <v>39.9</v>
      </c>
      <c r="Q126" s="614">
        <v>38</v>
      </c>
    </row>
    <row r="127" spans="1:29">
      <c r="A127" s="90">
        <v>78</v>
      </c>
      <c r="B127" s="37"/>
      <c r="C127" s="97" t="s">
        <v>72</v>
      </c>
      <c r="D127" s="20" t="s">
        <v>232</v>
      </c>
      <c r="E127" s="265" t="s">
        <v>16</v>
      </c>
      <c r="F127" s="453">
        <v>12.133000000000001</v>
      </c>
      <c r="G127" s="503">
        <v>11.03</v>
      </c>
      <c r="H127" s="733">
        <v>24</v>
      </c>
      <c r="I127" s="644">
        <v>19</v>
      </c>
      <c r="J127" s="734">
        <v>50</v>
      </c>
      <c r="K127" s="737">
        <f t="shared" ref="K127:K133" si="11">(J127-10)</f>
        <v>40</v>
      </c>
      <c r="L127" s="735">
        <v>50</v>
      </c>
      <c r="M127" s="611">
        <v>50</v>
      </c>
      <c r="N127" s="622">
        <v>26.99</v>
      </c>
      <c r="O127" s="613">
        <v>24.99</v>
      </c>
      <c r="P127" s="605">
        <v>33.6</v>
      </c>
      <c r="Q127" s="614">
        <v>32</v>
      </c>
    </row>
    <row r="128" spans="1:29">
      <c r="A128" s="90">
        <v>79</v>
      </c>
      <c r="B128" s="37"/>
      <c r="C128" s="97" t="s">
        <v>102</v>
      </c>
      <c r="D128" s="20" t="s">
        <v>232</v>
      </c>
      <c r="E128" s="265" t="s">
        <v>16</v>
      </c>
      <c r="F128" s="453">
        <v>38.5</v>
      </c>
      <c r="G128" s="503">
        <v>35</v>
      </c>
      <c r="H128" s="733">
        <v>112</v>
      </c>
      <c r="I128" s="644">
        <v>107</v>
      </c>
      <c r="J128" s="734">
        <v>75</v>
      </c>
      <c r="K128" s="583">
        <f t="shared" si="11"/>
        <v>65</v>
      </c>
      <c r="L128" s="735">
        <v>50</v>
      </c>
      <c r="M128" s="611">
        <v>50</v>
      </c>
      <c r="N128" s="622">
        <v>63.99</v>
      </c>
      <c r="O128" s="613">
        <v>59.99</v>
      </c>
      <c r="P128" s="605">
        <v>75.600000000000009</v>
      </c>
      <c r="Q128" s="614">
        <v>72</v>
      </c>
    </row>
    <row r="129" spans="1:17">
      <c r="A129" s="90">
        <v>80</v>
      </c>
      <c r="B129" s="37"/>
      <c r="C129" s="97" t="s">
        <v>73</v>
      </c>
      <c r="D129" s="20" t="s">
        <v>232</v>
      </c>
      <c r="E129" s="265" t="s">
        <v>16</v>
      </c>
      <c r="F129" s="453">
        <v>110.00000000000001</v>
      </c>
      <c r="G129" s="503">
        <v>100</v>
      </c>
      <c r="H129" s="733">
        <v>34</v>
      </c>
      <c r="I129" s="648">
        <v>29</v>
      </c>
      <c r="J129" s="734">
        <v>53</v>
      </c>
      <c r="K129" s="583">
        <f t="shared" si="11"/>
        <v>43</v>
      </c>
      <c r="L129" s="735">
        <v>50</v>
      </c>
      <c r="M129" s="611">
        <v>50</v>
      </c>
      <c r="N129" s="622">
        <v>26.99</v>
      </c>
      <c r="O129" s="613">
        <v>24.99</v>
      </c>
      <c r="P129" s="605">
        <v>26.25</v>
      </c>
      <c r="Q129" s="614">
        <v>25</v>
      </c>
    </row>
    <row r="130" spans="1:17">
      <c r="A130" s="90">
        <v>81</v>
      </c>
      <c r="B130" s="37"/>
      <c r="C130" s="97" t="s">
        <v>74</v>
      </c>
      <c r="D130" s="20" t="s">
        <v>232</v>
      </c>
      <c r="E130" s="265" t="s">
        <v>16</v>
      </c>
      <c r="F130" s="453">
        <v>110.00000000000001</v>
      </c>
      <c r="G130" s="503">
        <v>100</v>
      </c>
      <c r="H130" s="733">
        <v>34</v>
      </c>
      <c r="I130" s="648">
        <v>29</v>
      </c>
      <c r="J130" s="734">
        <v>53</v>
      </c>
      <c r="K130" s="583">
        <f t="shared" si="11"/>
        <v>43</v>
      </c>
      <c r="L130" s="735">
        <v>50</v>
      </c>
      <c r="M130" s="611">
        <v>50</v>
      </c>
      <c r="N130" s="622">
        <v>26.99</v>
      </c>
      <c r="O130" s="613">
        <v>24.99</v>
      </c>
      <c r="P130" s="605">
        <v>26.25</v>
      </c>
      <c r="Q130" s="614">
        <v>25</v>
      </c>
    </row>
    <row r="131" spans="1:17">
      <c r="A131" s="90">
        <v>82</v>
      </c>
      <c r="B131" s="37"/>
      <c r="C131" s="97" t="s">
        <v>104</v>
      </c>
      <c r="D131" s="20" t="s">
        <v>232</v>
      </c>
      <c r="E131" s="265" t="s">
        <v>16</v>
      </c>
      <c r="F131" s="453">
        <v>139.99700000000001</v>
      </c>
      <c r="G131" s="503">
        <v>127.27</v>
      </c>
      <c r="H131" s="733">
        <v>176</v>
      </c>
      <c r="I131" s="648">
        <v>171</v>
      </c>
      <c r="J131" s="734">
        <v>238</v>
      </c>
      <c r="K131" s="583">
        <f t="shared" si="11"/>
        <v>228</v>
      </c>
      <c r="L131" s="735">
        <v>250</v>
      </c>
      <c r="M131" s="611">
        <v>250</v>
      </c>
      <c r="N131" s="622">
        <v>163</v>
      </c>
      <c r="O131" s="613">
        <v>159</v>
      </c>
      <c r="P131" s="605">
        <v>175.35</v>
      </c>
      <c r="Q131" s="614">
        <v>167</v>
      </c>
    </row>
    <row r="132" spans="1:17">
      <c r="A132" s="90">
        <v>83</v>
      </c>
      <c r="B132" s="37"/>
      <c r="C132" s="97" t="s">
        <v>106</v>
      </c>
      <c r="D132" s="20" t="s">
        <v>232</v>
      </c>
      <c r="E132" s="265" t="s">
        <v>16</v>
      </c>
      <c r="F132" s="453">
        <v>139.99700000000001</v>
      </c>
      <c r="G132" s="503">
        <v>127.27</v>
      </c>
      <c r="H132" s="733">
        <v>176</v>
      </c>
      <c r="I132" s="648">
        <v>171</v>
      </c>
      <c r="J132" s="734">
        <v>238</v>
      </c>
      <c r="K132" s="583">
        <f t="shared" si="11"/>
        <v>228</v>
      </c>
      <c r="L132" s="735">
        <v>250</v>
      </c>
      <c r="M132" s="611">
        <v>250</v>
      </c>
      <c r="N132" s="622">
        <v>163</v>
      </c>
      <c r="O132" s="613">
        <v>159</v>
      </c>
      <c r="P132" s="605">
        <v>175.35</v>
      </c>
      <c r="Q132" s="614">
        <v>167</v>
      </c>
    </row>
    <row r="133" spans="1:17">
      <c r="A133" s="90">
        <v>84</v>
      </c>
      <c r="B133" s="37"/>
      <c r="C133" s="97" t="s">
        <v>107</v>
      </c>
      <c r="D133" s="20" t="s">
        <v>232</v>
      </c>
      <c r="E133" s="265" t="s">
        <v>16</v>
      </c>
      <c r="F133" s="453">
        <v>2750</v>
      </c>
      <c r="G133" s="503">
        <v>2500</v>
      </c>
      <c r="H133" s="733">
        <v>176</v>
      </c>
      <c r="I133" s="648">
        <v>171</v>
      </c>
      <c r="J133" s="734">
        <v>184</v>
      </c>
      <c r="K133" s="583">
        <f t="shared" si="11"/>
        <v>174</v>
      </c>
      <c r="L133" s="735">
        <v>250</v>
      </c>
      <c r="M133" s="611">
        <v>250</v>
      </c>
      <c r="N133" s="622">
        <v>232</v>
      </c>
      <c r="O133" s="613">
        <v>229</v>
      </c>
      <c r="P133" s="605">
        <v>164.85</v>
      </c>
      <c r="Q133" s="614">
        <v>157</v>
      </c>
    </row>
    <row r="134" spans="1:17">
      <c r="A134" s="90">
        <v>85</v>
      </c>
      <c r="B134" s="37"/>
      <c r="C134" s="97" t="s">
        <v>108</v>
      </c>
      <c r="D134" s="20" t="s">
        <v>232</v>
      </c>
      <c r="E134" s="265" t="s">
        <v>16</v>
      </c>
      <c r="F134" s="453">
        <v>0.19800000000000001</v>
      </c>
      <c r="G134" s="503">
        <v>0.18</v>
      </c>
      <c r="H134" s="733">
        <v>0.35</v>
      </c>
      <c r="I134" s="648">
        <v>0.3</v>
      </c>
      <c r="J134" s="734">
        <v>0.65</v>
      </c>
      <c r="K134" s="583">
        <f t="shared" ref="K134:K135" si="12">J134</f>
        <v>0.65</v>
      </c>
      <c r="L134" s="735">
        <v>5</v>
      </c>
      <c r="M134" s="611">
        <v>5</v>
      </c>
      <c r="N134" s="622">
        <v>22.19</v>
      </c>
      <c r="O134" s="613">
        <v>20.190000000000001</v>
      </c>
      <c r="P134" s="605">
        <v>0.52500000000000002</v>
      </c>
      <c r="Q134" s="614">
        <v>0.5</v>
      </c>
    </row>
    <row r="135" spans="1:17" ht="15.75" thickBot="1">
      <c r="A135" s="91">
        <v>86</v>
      </c>
      <c r="B135" s="44"/>
      <c r="C135" s="98" t="s">
        <v>109</v>
      </c>
      <c r="D135" s="22" t="s">
        <v>232</v>
      </c>
      <c r="E135" s="449" t="s">
        <v>16</v>
      </c>
      <c r="F135" s="454">
        <v>0.27500000000000002</v>
      </c>
      <c r="G135" s="504">
        <v>0.25</v>
      </c>
      <c r="H135" s="721">
        <v>0.4</v>
      </c>
      <c r="I135" s="650">
        <v>0.35</v>
      </c>
      <c r="J135" s="664">
        <v>0.65</v>
      </c>
      <c r="K135" s="584">
        <f t="shared" si="12"/>
        <v>0.65</v>
      </c>
      <c r="L135" s="665">
        <v>6</v>
      </c>
      <c r="M135" s="628">
        <v>6</v>
      </c>
      <c r="N135" s="629">
        <v>29.39</v>
      </c>
      <c r="O135" s="630">
        <v>27.39</v>
      </c>
      <c r="P135" s="682">
        <v>0.52500000000000002</v>
      </c>
      <c r="Q135" s="632">
        <v>0.5</v>
      </c>
    </row>
    <row r="136" spans="1:17" ht="15.75" thickBot="1">
      <c r="A136" s="50"/>
      <c r="B136" s="50"/>
      <c r="C136" s="50"/>
      <c r="D136" s="10"/>
      <c r="E136" s="10"/>
      <c r="F136" s="144"/>
      <c r="G136" s="146"/>
      <c r="H136" s="152"/>
      <c r="I136" s="152"/>
      <c r="J136" s="171"/>
      <c r="K136" s="180"/>
      <c r="L136" s="305"/>
      <c r="M136" s="309"/>
      <c r="N136" s="204"/>
      <c r="O136" s="211"/>
      <c r="P136" s="191"/>
      <c r="Q136" s="198"/>
    </row>
    <row r="137" spans="1:17">
      <c r="A137" s="7" t="s">
        <v>0</v>
      </c>
      <c r="B137" s="9" t="s">
        <v>1</v>
      </c>
      <c r="C137" s="6"/>
      <c r="D137" s="35" t="s">
        <v>6</v>
      </c>
      <c r="E137" s="7" t="s">
        <v>2</v>
      </c>
      <c r="F137" s="139" t="s">
        <v>11</v>
      </c>
      <c r="G137" s="139" t="s">
        <v>209</v>
      </c>
      <c r="H137" s="159" t="s">
        <v>11</v>
      </c>
      <c r="I137" s="159" t="s">
        <v>209</v>
      </c>
      <c r="J137" s="165" t="s">
        <v>11</v>
      </c>
      <c r="K137" s="166" t="s">
        <v>209</v>
      </c>
      <c r="L137" s="310" t="s">
        <v>11</v>
      </c>
      <c r="M137" s="310" t="s">
        <v>209</v>
      </c>
      <c r="N137" s="201" t="s">
        <v>11</v>
      </c>
      <c r="O137" s="201" t="s">
        <v>209</v>
      </c>
      <c r="P137" s="188" t="s">
        <v>11</v>
      </c>
      <c r="Q137" s="188" t="s">
        <v>209</v>
      </c>
    </row>
    <row r="138" spans="1:17">
      <c r="A138" s="4" t="s">
        <v>4</v>
      </c>
      <c r="B138" s="8" t="s">
        <v>105</v>
      </c>
      <c r="C138" s="3" t="s">
        <v>5</v>
      </c>
      <c r="D138" s="3" t="s">
        <v>4</v>
      </c>
      <c r="E138" s="3" t="s">
        <v>7</v>
      </c>
      <c r="F138" s="140" t="s">
        <v>3</v>
      </c>
      <c r="G138" s="140" t="s">
        <v>3</v>
      </c>
      <c r="H138" s="150" t="s">
        <v>3</v>
      </c>
      <c r="I138" s="150" t="s">
        <v>3</v>
      </c>
      <c r="J138" s="167" t="s">
        <v>3</v>
      </c>
      <c r="K138" s="168" t="s">
        <v>3</v>
      </c>
      <c r="L138" s="302" t="s">
        <v>3</v>
      </c>
      <c r="M138" s="302" t="s">
        <v>3</v>
      </c>
      <c r="N138" s="202" t="s">
        <v>3</v>
      </c>
      <c r="O138" s="202" t="s">
        <v>3</v>
      </c>
      <c r="P138" s="189" t="s">
        <v>3</v>
      </c>
      <c r="Q138" s="189" t="s">
        <v>3</v>
      </c>
    </row>
    <row r="139" spans="1:17" ht="15.75" thickBot="1">
      <c r="A139" s="49"/>
      <c r="B139" s="2" t="s">
        <v>9</v>
      </c>
      <c r="C139" s="1"/>
      <c r="D139" s="5"/>
      <c r="E139" s="2" t="s">
        <v>10</v>
      </c>
      <c r="F139" s="141" t="s">
        <v>8</v>
      </c>
      <c r="G139" s="141" t="s">
        <v>8</v>
      </c>
      <c r="H139" s="151" t="s">
        <v>8</v>
      </c>
      <c r="I139" s="151" t="s">
        <v>8</v>
      </c>
      <c r="J139" s="169" t="s">
        <v>8</v>
      </c>
      <c r="K139" s="170" t="s">
        <v>8</v>
      </c>
      <c r="L139" s="303" t="s">
        <v>8</v>
      </c>
      <c r="M139" s="303" t="s">
        <v>8</v>
      </c>
      <c r="N139" s="203" t="s">
        <v>8</v>
      </c>
      <c r="O139" s="203" t="s">
        <v>8</v>
      </c>
      <c r="P139" s="190" t="s">
        <v>8</v>
      </c>
      <c r="Q139" s="190" t="s">
        <v>8</v>
      </c>
    </row>
    <row r="140" spans="1:17" ht="15.75" thickBot="1">
      <c r="A140" s="38"/>
      <c r="B140" s="50"/>
      <c r="C140" s="50"/>
      <c r="D140" s="10"/>
      <c r="E140" s="10"/>
      <c r="F140" s="455"/>
      <c r="G140" s="456"/>
      <c r="H140" s="152"/>
      <c r="I140" s="153"/>
      <c r="J140" s="171"/>
      <c r="K140" s="172"/>
      <c r="L140" s="305"/>
      <c r="M140" s="306"/>
      <c r="N140" s="204"/>
      <c r="O140" s="205"/>
      <c r="P140" s="191"/>
      <c r="Q140" s="192"/>
    </row>
    <row r="141" spans="1:17">
      <c r="A141" s="38"/>
      <c r="B141" s="50"/>
      <c r="C141" s="99" t="s">
        <v>210</v>
      </c>
      <c r="D141" s="50"/>
      <c r="E141" s="10"/>
      <c r="F141" s="457"/>
      <c r="G141" s="145"/>
      <c r="H141" s="152"/>
      <c r="I141" s="160"/>
      <c r="J141" s="171"/>
      <c r="K141" s="176"/>
      <c r="L141" s="305"/>
      <c r="M141" s="316"/>
      <c r="N141" s="204"/>
      <c r="O141" s="208"/>
      <c r="P141" s="191"/>
      <c r="Q141" s="195"/>
    </row>
    <row r="142" spans="1:17">
      <c r="A142" s="38"/>
      <c r="B142" s="50"/>
      <c r="C142" s="100" t="s">
        <v>58</v>
      </c>
      <c r="D142" s="50"/>
      <c r="E142" s="10"/>
      <c r="F142" s="457"/>
      <c r="G142" s="145"/>
      <c r="H142" s="152"/>
      <c r="I142" s="160"/>
      <c r="J142" s="171"/>
      <c r="K142" s="176"/>
      <c r="L142" s="305"/>
      <c r="M142" s="316"/>
      <c r="N142" s="204"/>
      <c r="O142" s="208"/>
      <c r="P142" s="191"/>
      <c r="Q142" s="195"/>
    </row>
    <row r="143" spans="1:17" ht="15.75" thickBot="1">
      <c r="A143" s="38"/>
      <c r="B143" s="50"/>
      <c r="C143" s="70" t="s">
        <v>21</v>
      </c>
      <c r="D143" s="11"/>
      <c r="E143" s="11"/>
      <c r="F143" s="457"/>
      <c r="G143" s="145"/>
      <c r="H143" s="154"/>
      <c r="I143" s="160"/>
      <c r="J143" s="173"/>
      <c r="K143" s="177"/>
      <c r="L143" s="314"/>
      <c r="M143" s="316"/>
      <c r="N143" s="206"/>
      <c r="O143" s="208"/>
      <c r="P143" s="193"/>
      <c r="Q143" s="195"/>
    </row>
    <row r="144" spans="1:17">
      <c r="A144" s="92">
        <v>87</v>
      </c>
      <c r="B144" s="47"/>
      <c r="C144" s="52" t="s">
        <v>177</v>
      </c>
      <c r="D144" s="19" t="s">
        <v>230</v>
      </c>
      <c r="E144" s="447" t="s">
        <v>16</v>
      </c>
      <c r="F144" s="452">
        <v>28.05</v>
      </c>
      <c r="G144" s="502">
        <v>25.5</v>
      </c>
      <c r="H144" s="598">
        <v>35</v>
      </c>
      <c r="I144" s="738">
        <v>30</v>
      </c>
      <c r="J144" s="600">
        <v>63.25</v>
      </c>
      <c r="K144" s="737">
        <f t="shared" ref="K144:K151" si="13">(J144-10)</f>
        <v>53.25</v>
      </c>
      <c r="L144" s="739">
        <v>65</v>
      </c>
      <c r="M144" s="602">
        <v>65</v>
      </c>
      <c r="N144" s="603">
        <v>16.489999999999998</v>
      </c>
      <c r="O144" s="604">
        <v>13.49</v>
      </c>
      <c r="P144" s="658">
        <v>20.61675</v>
      </c>
      <c r="Q144" s="634">
        <v>19.634999999999998</v>
      </c>
    </row>
    <row r="145" spans="1:17">
      <c r="A145" s="90">
        <v>88</v>
      </c>
      <c r="B145" s="41"/>
      <c r="C145" s="53" t="s">
        <v>178</v>
      </c>
      <c r="D145" s="20" t="s">
        <v>230</v>
      </c>
      <c r="E145" s="265" t="s">
        <v>16</v>
      </c>
      <c r="F145" s="453">
        <v>31.790000000000003</v>
      </c>
      <c r="G145" s="503">
        <v>28.9</v>
      </c>
      <c r="H145" s="608">
        <v>42.5</v>
      </c>
      <c r="I145" s="740">
        <v>37.5</v>
      </c>
      <c r="J145" s="547">
        <v>73</v>
      </c>
      <c r="K145" s="583">
        <f t="shared" si="13"/>
        <v>63</v>
      </c>
      <c r="L145" s="662">
        <v>75</v>
      </c>
      <c r="M145" s="611">
        <v>75</v>
      </c>
      <c r="N145" s="612">
        <v>20.18</v>
      </c>
      <c r="O145" s="613">
        <v>18.18</v>
      </c>
      <c r="P145" s="694">
        <v>23.562000000000001</v>
      </c>
      <c r="Q145" s="614">
        <v>22.44</v>
      </c>
    </row>
    <row r="146" spans="1:17">
      <c r="A146" s="90">
        <v>89</v>
      </c>
      <c r="B146" s="42"/>
      <c r="C146" s="53" t="s">
        <v>179</v>
      </c>
      <c r="D146" s="20" t="s">
        <v>230</v>
      </c>
      <c r="E146" s="265" t="s">
        <v>16</v>
      </c>
      <c r="F146" s="453">
        <v>47.927000000000007</v>
      </c>
      <c r="G146" s="503">
        <v>43.57</v>
      </c>
      <c r="H146" s="608">
        <v>65.84</v>
      </c>
      <c r="I146" s="740">
        <v>60.84</v>
      </c>
      <c r="J146" s="547">
        <v>98</v>
      </c>
      <c r="K146" s="583">
        <f t="shared" si="13"/>
        <v>88</v>
      </c>
      <c r="L146" s="662">
        <v>85</v>
      </c>
      <c r="M146" s="611">
        <v>85</v>
      </c>
      <c r="N146" s="612">
        <v>22.22</v>
      </c>
      <c r="O146" s="613">
        <v>20.22</v>
      </c>
      <c r="P146" s="694">
        <v>36.27855000000001</v>
      </c>
      <c r="Q146" s="614">
        <v>34.551000000000009</v>
      </c>
    </row>
    <row r="147" spans="1:17">
      <c r="A147" s="90">
        <v>90</v>
      </c>
      <c r="B147" s="42"/>
      <c r="C147" s="53" t="s">
        <v>180</v>
      </c>
      <c r="D147" s="20" t="s">
        <v>230</v>
      </c>
      <c r="E147" s="448" t="s">
        <v>16</v>
      </c>
      <c r="F147" s="453">
        <v>86.284000000000006</v>
      </c>
      <c r="G147" s="503">
        <v>78.44</v>
      </c>
      <c r="H147" s="616">
        <v>75.98</v>
      </c>
      <c r="I147" s="741">
        <v>70.98</v>
      </c>
      <c r="J147" s="547">
        <v>107.5</v>
      </c>
      <c r="K147" s="583">
        <f t="shared" si="13"/>
        <v>97.5</v>
      </c>
      <c r="L147" s="662">
        <v>95</v>
      </c>
      <c r="M147" s="611">
        <v>95</v>
      </c>
      <c r="N147" s="612">
        <v>25.59</v>
      </c>
      <c r="O147" s="613">
        <v>23.59</v>
      </c>
      <c r="P147" s="694">
        <v>40.309500000000007</v>
      </c>
      <c r="Q147" s="614">
        <v>38.390000000000008</v>
      </c>
    </row>
    <row r="148" spans="1:17">
      <c r="A148" s="90">
        <v>91</v>
      </c>
      <c r="B148" s="41"/>
      <c r="C148" s="54" t="s">
        <v>181</v>
      </c>
      <c r="D148" s="20" t="s">
        <v>230</v>
      </c>
      <c r="E148" s="265" t="s">
        <v>16</v>
      </c>
      <c r="F148" s="453">
        <v>98.164000000000001</v>
      </c>
      <c r="G148" s="503">
        <v>89.24</v>
      </c>
      <c r="H148" s="618">
        <v>131.96</v>
      </c>
      <c r="I148" s="741">
        <v>126.96</v>
      </c>
      <c r="J148" s="742">
        <v>182.5</v>
      </c>
      <c r="K148" s="583">
        <f t="shared" si="13"/>
        <v>172.5</v>
      </c>
      <c r="L148" s="735">
        <v>150</v>
      </c>
      <c r="M148" s="611">
        <v>150</v>
      </c>
      <c r="N148" s="622">
        <v>58.56</v>
      </c>
      <c r="O148" s="613">
        <v>56.56</v>
      </c>
      <c r="P148" s="694">
        <v>65.938950000000006</v>
      </c>
      <c r="Q148" s="614">
        <v>62.799000000000007</v>
      </c>
    </row>
    <row r="149" spans="1:17">
      <c r="A149" s="90">
        <v>92</v>
      </c>
      <c r="B149" s="42"/>
      <c r="C149" s="55" t="s">
        <v>182</v>
      </c>
      <c r="D149" s="20" t="s">
        <v>230</v>
      </c>
      <c r="E149" s="265" t="s">
        <v>16</v>
      </c>
      <c r="F149" s="453">
        <v>98.164000000000001</v>
      </c>
      <c r="G149" s="503">
        <v>89.24</v>
      </c>
      <c r="H149" s="618">
        <v>147.83000000000001</v>
      </c>
      <c r="I149" s="741">
        <v>142.83000000000001</v>
      </c>
      <c r="J149" s="742">
        <v>198.25</v>
      </c>
      <c r="K149" s="583">
        <f t="shared" si="13"/>
        <v>188.25</v>
      </c>
      <c r="L149" s="735">
        <v>160</v>
      </c>
      <c r="M149" s="611">
        <v>160</v>
      </c>
      <c r="N149" s="622">
        <v>65.63</v>
      </c>
      <c r="O149" s="613">
        <v>63.63</v>
      </c>
      <c r="P149" s="694">
        <v>71.93340000000002</v>
      </c>
      <c r="Q149" s="614">
        <v>68.50800000000001</v>
      </c>
    </row>
    <row r="150" spans="1:17">
      <c r="A150" s="90">
        <v>93</v>
      </c>
      <c r="B150" s="42"/>
      <c r="C150" s="55" t="s">
        <v>183</v>
      </c>
      <c r="D150" s="20" t="s">
        <v>230</v>
      </c>
      <c r="E150" s="265" t="s">
        <v>16</v>
      </c>
      <c r="F150" s="453">
        <v>170.5</v>
      </c>
      <c r="G150" s="1036">
        <v>155</v>
      </c>
      <c r="H150" s="1042" t="s">
        <v>254</v>
      </c>
      <c r="I150" s="1035" t="s">
        <v>254</v>
      </c>
      <c r="J150" s="742">
        <v>346</v>
      </c>
      <c r="K150" s="583">
        <f t="shared" si="13"/>
        <v>336</v>
      </c>
      <c r="L150" s="735">
        <v>350</v>
      </c>
      <c r="M150" s="611">
        <v>350</v>
      </c>
      <c r="N150" s="622">
        <v>72.7</v>
      </c>
      <c r="O150" s="613">
        <v>70.7</v>
      </c>
      <c r="P150" s="694">
        <v>109.75965000000002</v>
      </c>
      <c r="Q150" s="614">
        <v>104.53300000000002</v>
      </c>
    </row>
    <row r="151" spans="1:17" ht="15.75" thickBot="1">
      <c r="A151" s="91">
        <v>94</v>
      </c>
      <c r="B151" s="56"/>
      <c r="C151" s="57" t="s">
        <v>184</v>
      </c>
      <c r="D151" s="22" t="s">
        <v>230</v>
      </c>
      <c r="E151" s="449" t="s">
        <v>16</v>
      </c>
      <c r="F151" s="454">
        <v>180.35600000000002</v>
      </c>
      <c r="G151" s="504">
        <v>163.96</v>
      </c>
      <c r="H151" s="976">
        <v>301.95999999999998</v>
      </c>
      <c r="I151" s="743">
        <v>294.95999999999998</v>
      </c>
      <c r="J151" s="652">
        <v>394</v>
      </c>
      <c r="K151" s="584">
        <f t="shared" si="13"/>
        <v>384</v>
      </c>
      <c r="L151" s="665">
        <v>425</v>
      </c>
      <c r="M151" s="628">
        <v>425</v>
      </c>
      <c r="N151" s="629">
        <v>135.80000000000001</v>
      </c>
      <c r="O151" s="630">
        <v>133.68</v>
      </c>
      <c r="P151" s="639">
        <v>126.64575000000001</v>
      </c>
      <c r="Q151" s="744">
        <v>120.61499999999999</v>
      </c>
    </row>
    <row r="152" spans="1:17" ht="15.75" thickBot="1">
      <c r="A152" s="38"/>
      <c r="B152" s="50"/>
      <c r="C152" s="58"/>
      <c r="D152" s="10"/>
      <c r="E152" s="10"/>
      <c r="F152" s="677"/>
      <c r="G152" s="678"/>
      <c r="H152" s="745"/>
      <c r="I152" s="746"/>
      <c r="J152" s="700"/>
      <c r="K152" s="701"/>
      <c r="L152" s="702"/>
      <c r="M152" s="703"/>
      <c r="N152" s="704"/>
      <c r="O152" s="705"/>
      <c r="P152" s="706"/>
      <c r="Q152" s="707"/>
    </row>
    <row r="153" spans="1:17">
      <c r="A153" s="38"/>
      <c r="B153" s="50"/>
      <c r="C153" s="99" t="s">
        <v>210</v>
      </c>
      <c r="D153" s="50"/>
      <c r="E153" s="10"/>
      <c r="F153" s="677"/>
      <c r="G153" s="678"/>
      <c r="H153" s="698"/>
      <c r="I153" s="746"/>
      <c r="J153" s="700"/>
      <c r="K153" s="701"/>
      <c r="L153" s="702"/>
      <c r="M153" s="703"/>
      <c r="N153" s="704"/>
      <c r="O153" s="705"/>
      <c r="P153" s="706"/>
      <c r="Q153" s="707"/>
    </row>
    <row r="154" spans="1:17">
      <c r="A154" s="38"/>
      <c r="B154" s="50"/>
      <c r="C154" s="100" t="s">
        <v>58</v>
      </c>
      <c r="D154" s="50"/>
      <c r="E154" s="10"/>
      <c r="F154" s="677"/>
      <c r="G154" s="678"/>
      <c r="H154" s="698"/>
      <c r="I154" s="746"/>
      <c r="J154" s="700"/>
      <c r="K154" s="701"/>
      <c r="L154" s="702"/>
      <c r="M154" s="703"/>
      <c r="N154" s="704"/>
      <c r="O154" s="705"/>
      <c r="P154" s="706"/>
      <c r="Q154" s="707"/>
    </row>
    <row r="155" spans="1:17" ht="15.75" thickBot="1">
      <c r="A155" s="38"/>
      <c r="B155" s="50"/>
      <c r="C155" s="70" t="s">
        <v>142</v>
      </c>
      <c r="D155" s="11"/>
      <c r="E155" s="11"/>
      <c r="F155" s="677"/>
      <c r="G155" s="678"/>
      <c r="H155" s="708"/>
      <c r="I155" s="746"/>
      <c r="J155" s="709"/>
      <c r="K155" s="710"/>
      <c r="L155" s="711"/>
      <c r="M155" s="703"/>
      <c r="N155" s="712"/>
      <c r="O155" s="705"/>
      <c r="P155" s="682"/>
      <c r="Q155" s="707"/>
    </row>
    <row r="156" spans="1:17">
      <c r="A156" s="92">
        <v>95</v>
      </c>
      <c r="B156" s="47"/>
      <c r="C156" s="68" t="s">
        <v>177</v>
      </c>
      <c r="D156" s="19" t="s">
        <v>230</v>
      </c>
      <c r="E156" s="447" t="s">
        <v>16</v>
      </c>
      <c r="F156" s="747">
        <f>F144*1.1</f>
        <v>30.855000000000004</v>
      </c>
      <c r="G156" s="502">
        <f>G144*1.1</f>
        <v>28.05</v>
      </c>
      <c r="H156" s="640">
        <v>35</v>
      </c>
      <c r="I156" s="738">
        <v>30</v>
      </c>
      <c r="J156" s="600">
        <v>109.75</v>
      </c>
      <c r="K156" s="737">
        <f t="shared" ref="K156:K163" si="14">(J156-10)</f>
        <v>99.75</v>
      </c>
      <c r="L156" s="656">
        <v>65</v>
      </c>
      <c r="M156" s="602">
        <v>65</v>
      </c>
      <c r="N156" s="603">
        <v>16.489999999999998</v>
      </c>
      <c r="O156" s="657">
        <v>13.49</v>
      </c>
      <c r="P156" s="658">
        <v>20.61675</v>
      </c>
      <c r="Q156" s="634">
        <v>19.634999999999998</v>
      </c>
    </row>
    <row r="157" spans="1:17">
      <c r="A157" s="90">
        <v>96</v>
      </c>
      <c r="B157" s="42"/>
      <c r="C157" s="55" t="s">
        <v>178</v>
      </c>
      <c r="D157" s="20" t="s">
        <v>230</v>
      </c>
      <c r="E157" s="265" t="s">
        <v>16</v>
      </c>
      <c r="F157" s="748">
        <f t="shared" ref="F157:G163" si="15">F145*1.1</f>
        <v>34.969000000000008</v>
      </c>
      <c r="G157" s="503">
        <f t="shared" si="15"/>
        <v>31.790000000000003</v>
      </c>
      <c r="H157" s="608">
        <v>42.5</v>
      </c>
      <c r="I157" s="740">
        <v>37.5</v>
      </c>
      <c r="J157" s="547">
        <v>118.75</v>
      </c>
      <c r="K157" s="583">
        <f t="shared" si="14"/>
        <v>108.75</v>
      </c>
      <c r="L157" s="662">
        <v>75</v>
      </c>
      <c r="M157" s="611">
        <v>75</v>
      </c>
      <c r="N157" s="612">
        <v>20.18</v>
      </c>
      <c r="O157" s="647">
        <v>18.18</v>
      </c>
      <c r="P157" s="694">
        <v>23.562000000000001</v>
      </c>
      <c r="Q157" s="614">
        <v>22.44</v>
      </c>
    </row>
    <row r="158" spans="1:17">
      <c r="A158" s="90">
        <v>97</v>
      </c>
      <c r="B158" s="42"/>
      <c r="C158" s="55" t="s">
        <v>179</v>
      </c>
      <c r="D158" s="20" t="s">
        <v>230</v>
      </c>
      <c r="E158" s="265" t="s">
        <v>16</v>
      </c>
      <c r="F158" s="748">
        <f t="shared" si="15"/>
        <v>52.71970000000001</v>
      </c>
      <c r="G158" s="503">
        <f t="shared" si="15"/>
        <v>47.927000000000007</v>
      </c>
      <c r="H158" s="608">
        <v>65.84</v>
      </c>
      <c r="I158" s="740">
        <v>60.84</v>
      </c>
      <c r="J158" s="547">
        <v>201.25</v>
      </c>
      <c r="K158" s="583">
        <f t="shared" si="14"/>
        <v>191.25</v>
      </c>
      <c r="L158" s="662">
        <v>85</v>
      </c>
      <c r="M158" s="611">
        <v>85</v>
      </c>
      <c r="N158" s="612">
        <v>22.22</v>
      </c>
      <c r="O158" s="647">
        <v>20.22</v>
      </c>
      <c r="P158" s="694">
        <v>36.27855000000001</v>
      </c>
      <c r="Q158" s="614">
        <v>34.551000000000009</v>
      </c>
    </row>
    <row r="159" spans="1:17">
      <c r="A159" s="90">
        <v>98</v>
      </c>
      <c r="B159" s="42"/>
      <c r="C159" s="55" t="s">
        <v>180</v>
      </c>
      <c r="D159" s="20" t="s">
        <v>230</v>
      </c>
      <c r="E159" s="265" t="s">
        <v>16</v>
      </c>
      <c r="F159" s="748">
        <f t="shared" si="15"/>
        <v>94.912400000000019</v>
      </c>
      <c r="G159" s="503">
        <f t="shared" si="15"/>
        <v>86.284000000000006</v>
      </c>
      <c r="H159" s="608">
        <v>75.08</v>
      </c>
      <c r="I159" s="741">
        <v>70.98</v>
      </c>
      <c r="J159" s="547">
        <v>246.25</v>
      </c>
      <c r="K159" s="583">
        <f t="shared" si="14"/>
        <v>236.25</v>
      </c>
      <c r="L159" s="662">
        <v>95</v>
      </c>
      <c r="M159" s="611">
        <v>95</v>
      </c>
      <c r="N159" s="612">
        <v>25.59</v>
      </c>
      <c r="O159" s="647">
        <v>23.59</v>
      </c>
      <c r="P159" s="694">
        <v>40.309500000000007</v>
      </c>
      <c r="Q159" s="614">
        <v>38.390000000000008</v>
      </c>
    </row>
    <row r="160" spans="1:17">
      <c r="A160" s="90">
        <v>99</v>
      </c>
      <c r="B160" s="42"/>
      <c r="C160" s="55" t="s">
        <v>181</v>
      </c>
      <c r="D160" s="20" t="s">
        <v>230</v>
      </c>
      <c r="E160" s="265" t="s">
        <v>16</v>
      </c>
      <c r="F160" s="748">
        <f t="shared" si="15"/>
        <v>107.98040000000002</v>
      </c>
      <c r="G160" s="503">
        <f t="shared" si="15"/>
        <v>98.164000000000001</v>
      </c>
      <c r="H160" s="616">
        <v>131.96</v>
      </c>
      <c r="I160" s="741">
        <v>126.96</v>
      </c>
      <c r="J160" s="547">
        <v>391</v>
      </c>
      <c r="K160" s="583">
        <f t="shared" si="14"/>
        <v>381</v>
      </c>
      <c r="L160" s="662">
        <v>150</v>
      </c>
      <c r="M160" s="611">
        <v>150</v>
      </c>
      <c r="N160" s="622">
        <v>58.56</v>
      </c>
      <c r="O160" s="647">
        <v>56.56</v>
      </c>
      <c r="P160" s="694">
        <v>65.938950000000006</v>
      </c>
      <c r="Q160" s="614">
        <v>62.799000000000007</v>
      </c>
    </row>
    <row r="161" spans="1:17">
      <c r="A161" s="90">
        <v>100</v>
      </c>
      <c r="B161" s="42"/>
      <c r="C161" s="55" t="s">
        <v>182</v>
      </c>
      <c r="D161" s="20" t="s">
        <v>230</v>
      </c>
      <c r="E161" s="265" t="s">
        <v>16</v>
      </c>
      <c r="F161" s="748">
        <f t="shared" si="15"/>
        <v>107.98040000000002</v>
      </c>
      <c r="G161" s="503">
        <f t="shared" si="15"/>
        <v>98.164000000000001</v>
      </c>
      <c r="H161" s="618">
        <v>147.83000000000001</v>
      </c>
      <c r="I161" s="741">
        <v>142.83000000000001</v>
      </c>
      <c r="J161" s="742">
        <v>437.5</v>
      </c>
      <c r="K161" s="583">
        <f t="shared" si="14"/>
        <v>427.5</v>
      </c>
      <c r="L161" s="735">
        <v>160</v>
      </c>
      <c r="M161" s="611">
        <v>160</v>
      </c>
      <c r="N161" s="622">
        <v>65.63</v>
      </c>
      <c r="O161" s="647">
        <v>63.63</v>
      </c>
      <c r="P161" s="694">
        <v>71.93340000000002</v>
      </c>
      <c r="Q161" s="614">
        <v>68.50800000000001</v>
      </c>
    </row>
    <row r="162" spans="1:17">
      <c r="A162" s="90">
        <v>101</v>
      </c>
      <c r="B162" s="42"/>
      <c r="C162" s="55" t="s">
        <v>183</v>
      </c>
      <c r="D162" s="20" t="s">
        <v>230</v>
      </c>
      <c r="E162" s="265" t="s">
        <v>16</v>
      </c>
      <c r="F162" s="748">
        <f t="shared" si="15"/>
        <v>187.55</v>
      </c>
      <c r="G162" s="503">
        <f t="shared" si="15"/>
        <v>170.5</v>
      </c>
      <c r="H162" s="1042" t="s">
        <v>254</v>
      </c>
      <c r="I162" s="1035" t="s">
        <v>254</v>
      </c>
      <c r="J162" s="742">
        <v>500.5</v>
      </c>
      <c r="K162" s="583">
        <f t="shared" si="14"/>
        <v>490.5</v>
      </c>
      <c r="L162" s="735">
        <v>350</v>
      </c>
      <c r="M162" s="611">
        <v>350</v>
      </c>
      <c r="N162" s="622">
        <v>72.7</v>
      </c>
      <c r="O162" s="647">
        <v>70.7</v>
      </c>
      <c r="P162" s="694">
        <v>109.75965000000002</v>
      </c>
      <c r="Q162" s="749">
        <v>104.53300000000002</v>
      </c>
    </row>
    <row r="163" spans="1:17" ht="15.75" thickBot="1">
      <c r="A163" s="91">
        <v>102</v>
      </c>
      <c r="B163" s="44"/>
      <c r="C163" s="57" t="s">
        <v>184</v>
      </c>
      <c r="D163" s="22" t="s">
        <v>230</v>
      </c>
      <c r="E163" s="449" t="s">
        <v>16</v>
      </c>
      <c r="F163" s="750">
        <f t="shared" si="15"/>
        <v>198.39160000000004</v>
      </c>
      <c r="G163" s="504">
        <f t="shared" si="15"/>
        <v>180.35600000000002</v>
      </c>
      <c r="H163" s="625">
        <v>299.95999999999998</v>
      </c>
      <c r="I163" s="743">
        <v>294.95999999999998</v>
      </c>
      <c r="J163" s="548">
        <v>580</v>
      </c>
      <c r="K163" s="584">
        <f t="shared" si="14"/>
        <v>570</v>
      </c>
      <c r="L163" s="665">
        <v>425</v>
      </c>
      <c r="M163" s="628">
        <v>425</v>
      </c>
      <c r="N163" s="629">
        <v>135.80000000000001</v>
      </c>
      <c r="O163" s="653">
        <v>133.68</v>
      </c>
      <c r="P163" s="639">
        <v>126.64575000000001</v>
      </c>
      <c r="Q163" s="744">
        <v>120.61499999999999</v>
      </c>
    </row>
    <row r="164" spans="1:17" ht="15.75" thickBot="1">
      <c r="A164" s="38"/>
      <c r="B164" s="50"/>
      <c r="C164" s="58"/>
      <c r="D164" s="10"/>
      <c r="E164" s="10"/>
      <c r="F164" s="677"/>
      <c r="G164" s="678"/>
      <c r="H164" s="698"/>
      <c r="I164" s="699"/>
      <c r="J164" s="700"/>
      <c r="K164" s="701"/>
      <c r="L164" s="702"/>
      <c r="M164" s="703"/>
      <c r="N164" s="704"/>
      <c r="O164" s="705"/>
      <c r="P164" s="706"/>
      <c r="Q164" s="751"/>
    </row>
    <row r="165" spans="1:17">
      <c r="A165" s="38"/>
      <c r="B165" s="50"/>
      <c r="C165" s="99" t="s">
        <v>210</v>
      </c>
      <c r="D165" s="11"/>
      <c r="E165" s="11"/>
      <c r="F165" s="677"/>
      <c r="G165" s="678"/>
      <c r="H165" s="668"/>
      <c r="I165" s="699"/>
      <c r="J165" s="342"/>
      <c r="K165" s="701"/>
      <c r="L165" s="671"/>
      <c r="M165" s="703"/>
      <c r="N165" s="673"/>
      <c r="O165" s="705"/>
      <c r="P165" s="675"/>
      <c r="Q165" s="751"/>
    </row>
    <row r="166" spans="1:17" ht="15.75" thickBot="1">
      <c r="A166" s="38"/>
      <c r="B166" s="50"/>
      <c r="C166" s="70" t="s">
        <v>17</v>
      </c>
      <c r="D166" s="11"/>
      <c r="E166" s="11"/>
      <c r="F166" s="677"/>
      <c r="G166" s="678"/>
      <c r="H166" s="685"/>
      <c r="I166" s="699"/>
      <c r="J166" s="686"/>
      <c r="K166" s="710"/>
      <c r="L166" s="688"/>
      <c r="M166" s="703"/>
      <c r="N166" s="689"/>
      <c r="O166" s="705"/>
      <c r="P166" s="690"/>
      <c r="Q166" s="751"/>
    </row>
    <row r="167" spans="1:17">
      <c r="A167" s="121">
        <v>103</v>
      </c>
      <c r="B167" s="45"/>
      <c r="C167" s="60" t="s">
        <v>215</v>
      </c>
      <c r="D167" s="19" t="s">
        <v>231</v>
      </c>
      <c r="E167" s="447" t="s">
        <v>16</v>
      </c>
      <c r="F167" s="452">
        <v>33.726000000000006</v>
      </c>
      <c r="G167" s="502">
        <v>30.66</v>
      </c>
      <c r="H167" s="640">
        <v>65</v>
      </c>
      <c r="I167" s="738">
        <v>60</v>
      </c>
      <c r="J167" s="600">
        <v>77</v>
      </c>
      <c r="K167" s="737">
        <f t="shared" ref="K167:K168" si="16">(J167-10)</f>
        <v>67</v>
      </c>
      <c r="L167" s="656">
        <v>75</v>
      </c>
      <c r="M167" s="602">
        <v>75</v>
      </c>
      <c r="N167" s="643">
        <v>29.1</v>
      </c>
      <c r="O167" s="604">
        <v>27.1</v>
      </c>
      <c r="P167" s="605">
        <v>24.75375</v>
      </c>
      <c r="Q167" s="634">
        <v>23.574999999999999</v>
      </c>
    </row>
    <row r="168" spans="1:17">
      <c r="A168" s="90">
        <v>104</v>
      </c>
      <c r="B168" s="42"/>
      <c r="C168" s="55" t="s">
        <v>216</v>
      </c>
      <c r="D168" s="20" t="s">
        <v>231</v>
      </c>
      <c r="E168" s="265" t="s">
        <v>16</v>
      </c>
      <c r="F168" s="453">
        <v>41.14</v>
      </c>
      <c r="G168" s="503">
        <v>37.4</v>
      </c>
      <c r="H168" s="644">
        <v>84.77</v>
      </c>
      <c r="I168" s="740">
        <v>79.77</v>
      </c>
      <c r="J168" s="646">
        <v>80.5</v>
      </c>
      <c r="K168" s="583">
        <f t="shared" si="16"/>
        <v>70.5</v>
      </c>
      <c r="L168" s="752">
        <v>85</v>
      </c>
      <c r="M168" s="611">
        <v>85</v>
      </c>
      <c r="N168" s="647">
        <v>3</v>
      </c>
      <c r="O168" s="613">
        <v>34.85</v>
      </c>
      <c r="P168" s="605">
        <v>30.791250000000002</v>
      </c>
      <c r="Q168" s="614">
        <v>29.324999999999999</v>
      </c>
    </row>
    <row r="169" spans="1:17">
      <c r="A169" s="90">
        <v>105</v>
      </c>
      <c r="B169" s="42"/>
      <c r="C169" s="55" t="s">
        <v>143</v>
      </c>
      <c r="D169" s="20" t="s">
        <v>231</v>
      </c>
      <c r="E169" s="265" t="s">
        <v>16</v>
      </c>
      <c r="F169" s="453">
        <v>2.1560000000000001</v>
      </c>
      <c r="G169" s="503">
        <v>1.96</v>
      </c>
      <c r="H169" s="648">
        <v>10.67</v>
      </c>
      <c r="I169" s="740">
        <v>5.67</v>
      </c>
      <c r="J169" s="646">
        <v>7</v>
      </c>
      <c r="K169" s="583">
        <f>(J169-1)</f>
        <v>6</v>
      </c>
      <c r="L169" s="752">
        <v>5</v>
      </c>
      <c r="M169" s="611">
        <v>5</v>
      </c>
      <c r="N169" s="647">
        <v>6.85</v>
      </c>
      <c r="O169" s="613">
        <v>2.37</v>
      </c>
      <c r="P169" s="605">
        <v>3.2602500000000001</v>
      </c>
      <c r="Q169" s="614">
        <v>3.105</v>
      </c>
    </row>
    <row r="170" spans="1:17">
      <c r="A170" s="90">
        <v>106</v>
      </c>
      <c r="B170" s="42"/>
      <c r="C170" s="55" t="s">
        <v>144</v>
      </c>
      <c r="D170" s="20" t="s">
        <v>231</v>
      </c>
      <c r="E170" s="265" t="s">
        <v>16</v>
      </c>
      <c r="F170" s="453">
        <v>4.3010000000000002</v>
      </c>
      <c r="G170" s="503">
        <v>3.91</v>
      </c>
      <c r="H170" s="648">
        <v>12.75</v>
      </c>
      <c r="I170" s="741">
        <v>7.75</v>
      </c>
      <c r="J170" s="646">
        <v>8.5</v>
      </c>
      <c r="K170" s="583">
        <f t="shared" ref="K170:K174" si="17">(J170-1)</f>
        <v>7.5</v>
      </c>
      <c r="L170" s="752">
        <v>5</v>
      </c>
      <c r="M170" s="611">
        <v>5</v>
      </c>
      <c r="N170" s="647">
        <v>4.37</v>
      </c>
      <c r="O170" s="613">
        <v>2.89</v>
      </c>
      <c r="P170" s="605">
        <v>3.8639999999999999</v>
      </c>
      <c r="Q170" s="749">
        <v>3.6799999999999997</v>
      </c>
    </row>
    <row r="171" spans="1:17">
      <c r="A171" s="90">
        <v>107</v>
      </c>
      <c r="B171" s="42"/>
      <c r="C171" s="55" t="s">
        <v>145</v>
      </c>
      <c r="D171" s="20" t="s">
        <v>231</v>
      </c>
      <c r="E171" s="265" t="s">
        <v>16</v>
      </c>
      <c r="F171" s="453">
        <v>2.1560000000000001</v>
      </c>
      <c r="G171" s="503">
        <v>1.96</v>
      </c>
      <c r="H171" s="648">
        <v>14.1</v>
      </c>
      <c r="I171" s="741">
        <v>9.1</v>
      </c>
      <c r="J171" s="646">
        <v>7.75</v>
      </c>
      <c r="K171" s="583">
        <f t="shared" si="17"/>
        <v>6.75</v>
      </c>
      <c r="L171" s="752">
        <v>5</v>
      </c>
      <c r="M171" s="611">
        <v>5</v>
      </c>
      <c r="N171" s="647">
        <v>4.8899999999999997</v>
      </c>
      <c r="O171" s="613">
        <v>3.37</v>
      </c>
      <c r="P171" s="605">
        <v>3.2602500000000001</v>
      </c>
      <c r="Q171" s="614">
        <v>3.105</v>
      </c>
    </row>
    <row r="172" spans="1:17">
      <c r="A172" s="90">
        <v>108</v>
      </c>
      <c r="B172" s="42"/>
      <c r="C172" s="55" t="s">
        <v>146</v>
      </c>
      <c r="D172" s="20" t="s">
        <v>231</v>
      </c>
      <c r="E172" s="265" t="s">
        <v>16</v>
      </c>
      <c r="F172" s="453">
        <v>4.3010000000000002</v>
      </c>
      <c r="G172" s="503">
        <v>3.91</v>
      </c>
      <c r="H172" s="648">
        <v>16.100000000000001</v>
      </c>
      <c r="I172" s="741">
        <v>11.1</v>
      </c>
      <c r="J172" s="646">
        <v>9.25</v>
      </c>
      <c r="K172" s="583">
        <f t="shared" si="17"/>
        <v>8.25</v>
      </c>
      <c r="L172" s="752">
        <v>5</v>
      </c>
      <c r="M172" s="611">
        <v>5</v>
      </c>
      <c r="N172" s="647">
        <v>5.89</v>
      </c>
      <c r="O172" s="613">
        <v>3.89</v>
      </c>
      <c r="P172" s="605">
        <v>3.8157000000000001</v>
      </c>
      <c r="Q172" s="614">
        <v>3.6339999999999999</v>
      </c>
    </row>
    <row r="173" spans="1:17">
      <c r="A173" s="90">
        <v>109</v>
      </c>
      <c r="B173" s="42"/>
      <c r="C173" s="55" t="s">
        <v>147</v>
      </c>
      <c r="D173" s="20" t="s">
        <v>231</v>
      </c>
      <c r="E173" s="265" t="s">
        <v>16</v>
      </c>
      <c r="F173" s="453">
        <v>2.8050000000000002</v>
      </c>
      <c r="G173" s="503">
        <v>2.5499999999999998</v>
      </c>
      <c r="H173" s="648">
        <v>11.9</v>
      </c>
      <c r="I173" s="741">
        <v>6.9</v>
      </c>
      <c r="J173" s="646">
        <v>5.5</v>
      </c>
      <c r="K173" s="583">
        <f t="shared" si="17"/>
        <v>4.5</v>
      </c>
      <c r="L173" s="752">
        <v>5</v>
      </c>
      <c r="M173" s="611">
        <v>5</v>
      </c>
      <c r="N173" s="647">
        <v>4.08</v>
      </c>
      <c r="O173" s="613">
        <v>2.08</v>
      </c>
      <c r="P173" s="605">
        <v>1.9319999999999999</v>
      </c>
      <c r="Q173" s="614">
        <v>1.8399999999999999</v>
      </c>
    </row>
    <row r="174" spans="1:17" ht="15.75" thickBot="1">
      <c r="A174" s="91">
        <v>110</v>
      </c>
      <c r="B174" s="44"/>
      <c r="C174" s="57" t="s">
        <v>148</v>
      </c>
      <c r="D174" s="22" t="s">
        <v>231</v>
      </c>
      <c r="E174" s="449" t="s">
        <v>16</v>
      </c>
      <c r="F174" s="454">
        <v>3.6960000000000002</v>
      </c>
      <c r="G174" s="504">
        <v>3.36</v>
      </c>
      <c r="H174" s="650">
        <v>13.1</v>
      </c>
      <c r="I174" s="743">
        <v>8.1</v>
      </c>
      <c r="J174" s="652">
        <v>8.5</v>
      </c>
      <c r="K174" s="583">
        <f t="shared" si="17"/>
        <v>7.5</v>
      </c>
      <c r="L174" s="753">
        <v>5</v>
      </c>
      <c r="M174" s="628">
        <v>5</v>
      </c>
      <c r="N174" s="653">
        <v>4.29</v>
      </c>
      <c r="O174" s="630">
        <v>2.4900000000000002</v>
      </c>
      <c r="P174" s="605">
        <v>2.5357500000000002</v>
      </c>
      <c r="Q174" s="749">
        <v>2.415</v>
      </c>
    </row>
    <row r="175" spans="1:17" ht="15.75" thickBot="1">
      <c r="A175" s="69"/>
      <c r="B175" s="69"/>
      <c r="C175" s="60"/>
      <c r="D175" s="34"/>
      <c r="E175" s="34"/>
      <c r="F175" s="148"/>
      <c r="G175" s="149"/>
      <c r="H175" s="163"/>
      <c r="I175" s="163"/>
      <c r="J175" s="182"/>
      <c r="K175" s="183"/>
      <c r="L175" s="319"/>
      <c r="M175" s="318"/>
      <c r="N175" s="213"/>
      <c r="O175" s="210"/>
      <c r="P175" s="197"/>
      <c r="Q175" s="197"/>
    </row>
    <row r="176" spans="1:17">
      <c r="A176" s="7" t="s">
        <v>0</v>
      </c>
      <c r="B176" s="9" t="s">
        <v>1</v>
      </c>
      <c r="C176" s="6"/>
      <c r="D176" s="7" t="s">
        <v>6</v>
      </c>
      <c r="E176" s="7" t="s">
        <v>2</v>
      </c>
      <c r="F176" s="139" t="s">
        <v>11</v>
      </c>
      <c r="G176" s="139" t="s">
        <v>209</v>
      </c>
      <c r="H176" s="159" t="s">
        <v>11</v>
      </c>
      <c r="I176" s="159" t="s">
        <v>209</v>
      </c>
      <c r="J176" s="165" t="s">
        <v>11</v>
      </c>
      <c r="K176" s="166" t="s">
        <v>209</v>
      </c>
      <c r="L176" s="310" t="s">
        <v>11</v>
      </c>
      <c r="M176" s="310" t="s">
        <v>209</v>
      </c>
      <c r="N176" s="201" t="s">
        <v>11</v>
      </c>
      <c r="O176" s="201" t="s">
        <v>209</v>
      </c>
      <c r="P176" s="188" t="s">
        <v>11</v>
      </c>
      <c r="Q176" s="188" t="s">
        <v>209</v>
      </c>
    </row>
    <row r="177" spans="1:19">
      <c r="A177" s="4" t="s">
        <v>4</v>
      </c>
      <c r="B177" s="8" t="s">
        <v>105</v>
      </c>
      <c r="C177" s="3" t="s">
        <v>5</v>
      </c>
      <c r="D177" s="3" t="s">
        <v>4</v>
      </c>
      <c r="E177" s="3" t="s">
        <v>7</v>
      </c>
      <c r="F177" s="140" t="s">
        <v>3</v>
      </c>
      <c r="G177" s="140" t="s">
        <v>3</v>
      </c>
      <c r="H177" s="150" t="s">
        <v>3</v>
      </c>
      <c r="I177" s="150" t="s">
        <v>3</v>
      </c>
      <c r="J177" s="167" t="s">
        <v>3</v>
      </c>
      <c r="K177" s="168" t="s">
        <v>3</v>
      </c>
      <c r="L177" s="302" t="s">
        <v>3</v>
      </c>
      <c r="M177" s="302" t="s">
        <v>3</v>
      </c>
      <c r="N177" s="202" t="s">
        <v>3</v>
      </c>
      <c r="O177" s="202" t="s">
        <v>3</v>
      </c>
      <c r="P177" s="189" t="s">
        <v>3</v>
      </c>
      <c r="Q177" s="189" t="s">
        <v>3</v>
      </c>
    </row>
    <row r="178" spans="1:19" ht="15.75" thickBot="1">
      <c r="A178" s="49"/>
      <c r="B178" s="2" t="s">
        <v>9</v>
      </c>
      <c r="C178" s="1"/>
      <c r="D178" s="5"/>
      <c r="E178" s="2" t="s">
        <v>10</v>
      </c>
      <c r="F178" s="141" t="s">
        <v>8</v>
      </c>
      <c r="G178" s="141" t="s">
        <v>8</v>
      </c>
      <c r="H178" s="151" t="s">
        <v>8</v>
      </c>
      <c r="I178" s="151" t="s">
        <v>8</v>
      </c>
      <c r="J178" s="169" t="s">
        <v>8</v>
      </c>
      <c r="K178" s="170" t="s">
        <v>8</v>
      </c>
      <c r="L178" s="303" t="s">
        <v>8</v>
      </c>
      <c r="M178" s="303" t="s">
        <v>8</v>
      </c>
      <c r="N178" s="203" t="s">
        <v>8</v>
      </c>
      <c r="O178" s="203" t="s">
        <v>8</v>
      </c>
      <c r="P178" s="190" t="s">
        <v>8</v>
      </c>
      <c r="Q178" s="190" t="s">
        <v>8</v>
      </c>
    </row>
    <row r="179" spans="1:19" ht="15.75" thickBot="1">
      <c r="A179" s="38"/>
      <c r="B179" s="50"/>
      <c r="C179" s="58"/>
      <c r="D179" s="10"/>
      <c r="E179" s="10"/>
      <c r="F179" s="455"/>
      <c r="G179" s="456"/>
      <c r="H179" s="152"/>
      <c r="I179" s="153"/>
      <c r="J179" s="171"/>
      <c r="K179" s="172"/>
      <c r="L179" s="305"/>
      <c r="M179" s="306"/>
      <c r="N179" s="204"/>
      <c r="O179" s="205"/>
      <c r="P179" s="191"/>
      <c r="Q179" s="192"/>
    </row>
    <row r="180" spans="1:19">
      <c r="A180" s="38"/>
      <c r="B180" s="50"/>
      <c r="C180" s="99" t="s">
        <v>210</v>
      </c>
      <c r="D180" s="10"/>
      <c r="E180" s="10"/>
      <c r="F180" s="457"/>
      <c r="G180" s="145"/>
      <c r="H180" s="157"/>
      <c r="I180" s="153"/>
      <c r="J180" s="175"/>
      <c r="K180" s="172"/>
      <c r="L180" s="315"/>
      <c r="M180" s="306"/>
      <c r="N180" s="207"/>
      <c r="O180" s="205"/>
      <c r="P180" s="194"/>
      <c r="Q180" s="192"/>
    </row>
    <row r="181" spans="1:19" ht="15.75" thickBot="1">
      <c r="A181" s="38"/>
      <c r="B181" s="50"/>
      <c r="C181" s="70" t="s">
        <v>62</v>
      </c>
      <c r="D181" s="10"/>
      <c r="E181" s="10"/>
      <c r="F181" s="457"/>
      <c r="G181" s="145"/>
      <c r="H181" s="157"/>
      <c r="I181" s="153"/>
      <c r="J181" s="178"/>
      <c r="K181" s="174"/>
      <c r="L181" s="315"/>
      <c r="M181" s="306"/>
      <c r="N181" s="207"/>
      <c r="O181" s="205"/>
      <c r="P181" s="216"/>
      <c r="Q181" s="192"/>
    </row>
    <row r="182" spans="1:19">
      <c r="A182" s="125">
        <v>111</v>
      </c>
      <c r="B182" s="47"/>
      <c r="C182" s="61" t="s">
        <v>118</v>
      </c>
      <c r="D182" s="19" t="s">
        <v>231</v>
      </c>
      <c r="E182" s="447" t="s">
        <v>16</v>
      </c>
      <c r="F182" s="452">
        <v>1.3640000000000001</v>
      </c>
      <c r="G182" s="502">
        <v>1.24</v>
      </c>
      <c r="H182" s="640">
        <v>8.33</v>
      </c>
      <c r="I182" s="738">
        <v>3.33</v>
      </c>
      <c r="J182" s="642">
        <v>7.5</v>
      </c>
      <c r="K182" s="737">
        <f t="shared" ref="K182:K186" si="18">(J182-1)</f>
        <v>6.5</v>
      </c>
      <c r="L182" s="754">
        <v>5</v>
      </c>
      <c r="M182" s="602">
        <v>5</v>
      </c>
      <c r="N182" s="657">
        <v>4.29</v>
      </c>
      <c r="O182" s="604">
        <v>2.29</v>
      </c>
      <c r="P182" s="755">
        <v>1.7871000000000001</v>
      </c>
      <c r="Q182" s="634">
        <v>1.702</v>
      </c>
    </row>
    <row r="183" spans="1:19">
      <c r="A183" s="125">
        <v>112</v>
      </c>
      <c r="B183" s="42"/>
      <c r="C183" s="55" t="s">
        <v>119</v>
      </c>
      <c r="D183" s="20" t="s">
        <v>231</v>
      </c>
      <c r="E183" s="265" t="s">
        <v>16</v>
      </c>
      <c r="F183" s="453">
        <v>1.3970000000000002</v>
      </c>
      <c r="G183" s="503">
        <v>1.27</v>
      </c>
      <c r="H183" s="608">
        <v>9.89</v>
      </c>
      <c r="I183" s="740">
        <v>4.8899999999999997</v>
      </c>
      <c r="J183" s="646">
        <v>10.5</v>
      </c>
      <c r="K183" s="583">
        <f t="shared" si="18"/>
        <v>9.5</v>
      </c>
      <c r="L183" s="752">
        <v>5</v>
      </c>
      <c r="M183" s="611">
        <v>5</v>
      </c>
      <c r="N183" s="647">
        <v>4.96</v>
      </c>
      <c r="O183" s="613">
        <v>2.96</v>
      </c>
      <c r="P183" s="605">
        <v>2.3908499999999999</v>
      </c>
      <c r="Q183" s="614">
        <v>2.2769999999999997</v>
      </c>
    </row>
    <row r="184" spans="1:19">
      <c r="A184" s="125">
        <v>113</v>
      </c>
      <c r="B184" s="42"/>
      <c r="C184" s="55" t="s">
        <v>120</v>
      </c>
      <c r="D184" s="20" t="s">
        <v>231</v>
      </c>
      <c r="E184" s="265" t="s">
        <v>16</v>
      </c>
      <c r="F184" s="453">
        <v>1.903</v>
      </c>
      <c r="G184" s="503">
        <v>1.73</v>
      </c>
      <c r="H184" s="608">
        <v>11.09</v>
      </c>
      <c r="I184" s="740">
        <v>6.09</v>
      </c>
      <c r="J184" s="646">
        <v>12.5</v>
      </c>
      <c r="K184" s="583">
        <f t="shared" si="18"/>
        <v>11.5</v>
      </c>
      <c r="L184" s="752">
        <v>10</v>
      </c>
      <c r="M184" s="611">
        <v>10</v>
      </c>
      <c r="N184" s="647">
        <v>5.59</v>
      </c>
      <c r="O184" s="613">
        <v>3.59</v>
      </c>
      <c r="P184" s="605">
        <v>3.3568499999999997</v>
      </c>
      <c r="Q184" s="614">
        <v>3.1969999999999996</v>
      </c>
    </row>
    <row r="185" spans="1:19">
      <c r="A185" s="125">
        <v>114</v>
      </c>
      <c r="B185" s="42"/>
      <c r="C185" s="55" t="s">
        <v>60</v>
      </c>
      <c r="D185" s="20" t="s">
        <v>231</v>
      </c>
      <c r="E185" s="265" t="s">
        <v>16</v>
      </c>
      <c r="F185" s="453">
        <v>7.7000000000000011</v>
      </c>
      <c r="G185" s="503">
        <v>7</v>
      </c>
      <c r="H185" s="1042" t="s">
        <v>254</v>
      </c>
      <c r="I185" s="1035" t="s">
        <v>254</v>
      </c>
      <c r="J185" s="646">
        <v>19</v>
      </c>
      <c r="K185" s="583">
        <f t="shared" si="18"/>
        <v>18</v>
      </c>
      <c r="L185" s="752">
        <v>12</v>
      </c>
      <c r="M185" s="611">
        <v>12</v>
      </c>
      <c r="N185" s="647">
        <v>7.95</v>
      </c>
      <c r="O185" s="613">
        <v>5.95</v>
      </c>
      <c r="P185" s="605">
        <v>5.518275</v>
      </c>
      <c r="Q185" s="614">
        <v>5.2554999999999996</v>
      </c>
    </row>
    <row r="186" spans="1:19" ht="15.75" thickBot="1">
      <c r="A186" s="125">
        <v>115</v>
      </c>
      <c r="B186" s="44"/>
      <c r="C186" s="57" t="s">
        <v>59</v>
      </c>
      <c r="D186" s="22" t="s">
        <v>231</v>
      </c>
      <c r="E186" s="449" t="s">
        <v>16</v>
      </c>
      <c r="F186" s="454">
        <v>3.6960000000000002</v>
      </c>
      <c r="G186" s="504">
        <v>3.36</v>
      </c>
      <c r="H186" s="756">
        <v>17.7</v>
      </c>
      <c r="I186" s="743">
        <v>12.7</v>
      </c>
      <c r="J186" s="652">
        <v>19</v>
      </c>
      <c r="K186" s="584">
        <f t="shared" si="18"/>
        <v>18</v>
      </c>
      <c r="L186" s="753">
        <v>15</v>
      </c>
      <c r="M186" s="628">
        <v>15</v>
      </c>
      <c r="N186" s="653">
        <v>7.95</v>
      </c>
      <c r="O186" s="630">
        <v>5.95</v>
      </c>
      <c r="P186" s="757">
        <v>5.518275</v>
      </c>
      <c r="Q186" s="744">
        <v>5.2554999999999996</v>
      </c>
    </row>
    <row r="187" spans="1:19">
      <c r="A187" s="38"/>
      <c r="B187" s="50"/>
      <c r="C187" s="58"/>
      <c r="D187" s="10"/>
      <c r="E187" s="10"/>
      <c r="F187" s="758"/>
      <c r="G187" s="759"/>
      <c r="H187" s="760"/>
      <c r="I187" s="761"/>
      <c r="J187" s="762"/>
      <c r="K187" s="763"/>
      <c r="L187" s="764"/>
      <c r="M187" s="765"/>
      <c r="N187" s="766"/>
      <c r="O187" s="767"/>
      <c r="P187" s="706"/>
      <c r="Q187" s="707"/>
    </row>
    <row r="188" spans="1:19">
      <c r="A188" s="38"/>
      <c r="B188" s="50"/>
      <c r="C188" s="58"/>
      <c r="D188" s="10"/>
      <c r="E188" s="10"/>
      <c r="F188" s="758"/>
      <c r="G188" s="759"/>
      <c r="H188" s="760"/>
      <c r="I188" s="761"/>
      <c r="J188" s="762"/>
      <c r="K188" s="763"/>
      <c r="L188" s="764"/>
      <c r="M188" s="765"/>
      <c r="N188" s="766"/>
      <c r="O188" s="767"/>
      <c r="P188" s="706"/>
      <c r="Q188" s="707"/>
    </row>
    <row r="189" spans="1:19" ht="15.75" thickBot="1">
      <c r="A189" s="38"/>
      <c r="B189" s="11"/>
      <c r="C189" s="17"/>
      <c r="D189" s="11"/>
      <c r="E189" s="11"/>
      <c r="F189" s="468"/>
      <c r="G189" s="759"/>
      <c r="H189" s="768"/>
      <c r="I189" s="761"/>
      <c r="J189" s="418"/>
      <c r="K189" s="763"/>
      <c r="L189" s="405"/>
      <c r="M189" s="765"/>
      <c r="N189" s="419"/>
      <c r="O189" s="767"/>
      <c r="P189" s="199"/>
      <c r="Q189" s="707"/>
    </row>
    <row r="190" spans="1:19">
      <c r="A190" s="38"/>
      <c r="B190" s="50"/>
      <c r="C190" s="99" t="s">
        <v>210</v>
      </c>
      <c r="D190" s="10"/>
      <c r="E190" s="10"/>
      <c r="F190" s="758"/>
      <c r="G190" s="759"/>
      <c r="H190" s="769"/>
      <c r="I190" s="761"/>
      <c r="J190" s="762"/>
      <c r="K190" s="763"/>
      <c r="L190" s="764"/>
      <c r="M190" s="765"/>
      <c r="N190" s="766"/>
      <c r="O190" s="767"/>
      <c r="P190" s="706"/>
      <c r="Q190" s="707"/>
    </row>
    <row r="191" spans="1:19" ht="15.75" thickBot="1">
      <c r="A191" s="38"/>
      <c r="B191" s="50"/>
      <c r="C191" s="70" t="s">
        <v>68</v>
      </c>
      <c r="D191" s="32"/>
      <c r="E191" s="10"/>
      <c r="F191" s="758"/>
      <c r="G191" s="759"/>
      <c r="H191" s="769"/>
      <c r="I191" s="761"/>
      <c r="J191" s="762"/>
      <c r="K191" s="763"/>
      <c r="L191" s="764"/>
      <c r="M191" s="765"/>
      <c r="N191" s="766"/>
      <c r="O191" s="767"/>
      <c r="P191" s="706"/>
      <c r="Q191" s="707"/>
      <c r="S191" s="50"/>
    </row>
    <row r="192" spans="1:19">
      <c r="A192" s="122">
        <v>116</v>
      </c>
      <c r="B192" s="47"/>
      <c r="C192" s="372" t="s">
        <v>121</v>
      </c>
      <c r="D192" s="488" t="s">
        <v>231</v>
      </c>
      <c r="E192" s="447" t="s">
        <v>16</v>
      </c>
      <c r="F192" s="452">
        <v>2.6950000000000003</v>
      </c>
      <c r="G192" s="502">
        <v>2.4500000000000002</v>
      </c>
      <c r="H192" s="770">
        <v>13.13</v>
      </c>
      <c r="I192" s="771">
        <v>8.1300000000000008</v>
      </c>
      <c r="J192" s="546">
        <v>9.25</v>
      </c>
      <c r="K192" s="772">
        <f t="shared" ref="K192:K201" si="19">(J192-1)</f>
        <v>8.25</v>
      </c>
      <c r="L192" s="601">
        <v>8</v>
      </c>
      <c r="M192" s="602">
        <v>8</v>
      </c>
      <c r="N192" s="643">
        <v>3.39</v>
      </c>
      <c r="O192" s="657">
        <v>1.39</v>
      </c>
      <c r="P192" s="658">
        <v>2.415</v>
      </c>
      <c r="Q192" s="634">
        <v>2.2999999999999998</v>
      </c>
      <c r="S192" s="50"/>
    </row>
    <row r="193" spans="1:19">
      <c r="A193" s="123">
        <v>117</v>
      </c>
      <c r="B193" s="40"/>
      <c r="C193" s="373" t="s">
        <v>123</v>
      </c>
      <c r="D193" s="257" t="s">
        <v>231</v>
      </c>
      <c r="E193" s="464" t="s">
        <v>16</v>
      </c>
      <c r="F193" s="453">
        <v>3.0250000000000004</v>
      </c>
      <c r="G193" s="503">
        <v>2.75</v>
      </c>
      <c r="H193" s="598">
        <v>13.13</v>
      </c>
      <c r="I193" s="773">
        <v>8.1300000000000008</v>
      </c>
      <c r="J193" s="600">
        <v>10</v>
      </c>
      <c r="K193" s="646">
        <f t="shared" si="19"/>
        <v>9</v>
      </c>
      <c r="L193" s="681">
        <v>9</v>
      </c>
      <c r="M193" s="611">
        <v>9</v>
      </c>
      <c r="N193" s="603">
        <v>3.59</v>
      </c>
      <c r="O193" s="647">
        <v>1.59</v>
      </c>
      <c r="P193" s="694">
        <v>2.415</v>
      </c>
      <c r="Q193" s="614">
        <v>2.2999999999999998</v>
      </c>
      <c r="S193" s="50"/>
    </row>
    <row r="194" spans="1:19">
      <c r="A194" s="90">
        <v>118</v>
      </c>
      <c r="B194" s="42"/>
      <c r="C194" s="372" t="s">
        <v>122</v>
      </c>
      <c r="D194" s="257" t="s">
        <v>231</v>
      </c>
      <c r="E194" s="265" t="s">
        <v>16</v>
      </c>
      <c r="F194" s="453">
        <v>3.399</v>
      </c>
      <c r="G194" s="503">
        <v>3.09</v>
      </c>
      <c r="H194" s="608">
        <v>15.11</v>
      </c>
      <c r="I194" s="773">
        <v>10.11</v>
      </c>
      <c r="J194" s="547">
        <v>11.25</v>
      </c>
      <c r="K194" s="646">
        <f t="shared" si="19"/>
        <v>10.25</v>
      </c>
      <c r="L194" s="610">
        <v>10</v>
      </c>
      <c r="M194" s="611">
        <v>10</v>
      </c>
      <c r="N194" s="612">
        <v>3.89</v>
      </c>
      <c r="O194" s="647">
        <v>1.89</v>
      </c>
      <c r="P194" s="694">
        <v>3.0187500000000003</v>
      </c>
      <c r="Q194" s="614">
        <v>2.875</v>
      </c>
      <c r="S194" s="50"/>
    </row>
    <row r="195" spans="1:19">
      <c r="A195" s="90">
        <v>119</v>
      </c>
      <c r="B195" s="42"/>
      <c r="C195" s="372" t="s">
        <v>124</v>
      </c>
      <c r="D195" s="257" t="s">
        <v>231</v>
      </c>
      <c r="E195" s="265" t="s">
        <v>16</v>
      </c>
      <c r="F195" s="453">
        <v>3.9050000000000002</v>
      </c>
      <c r="G195" s="503">
        <v>3.55</v>
      </c>
      <c r="H195" s="608">
        <v>15.11</v>
      </c>
      <c r="I195" s="774">
        <v>10.11</v>
      </c>
      <c r="J195" s="547">
        <v>13</v>
      </c>
      <c r="K195" s="646">
        <f t="shared" si="19"/>
        <v>12</v>
      </c>
      <c r="L195" s="610">
        <v>11</v>
      </c>
      <c r="M195" s="611">
        <v>11</v>
      </c>
      <c r="N195" s="612">
        <v>5.29</v>
      </c>
      <c r="O195" s="647">
        <v>3.29</v>
      </c>
      <c r="P195" s="694">
        <v>3.0187500000000003</v>
      </c>
      <c r="Q195" s="614">
        <v>2.875</v>
      </c>
      <c r="S195" s="50"/>
    </row>
    <row r="196" spans="1:19">
      <c r="A196" s="90">
        <v>120</v>
      </c>
      <c r="B196" s="42"/>
      <c r="C196" s="372" t="s">
        <v>133</v>
      </c>
      <c r="D196" s="257" t="s">
        <v>231</v>
      </c>
      <c r="E196" s="265" t="s">
        <v>16</v>
      </c>
      <c r="F196" s="453">
        <v>5.0049999999999999</v>
      </c>
      <c r="G196" s="503">
        <v>4.55</v>
      </c>
      <c r="H196" s="608">
        <v>52.07</v>
      </c>
      <c r="I196" s="774">
        <v>47.07</v>
      </c>
      <c r="J196" s="547">
        <v>16.3</v>
      </c>
      <c r="K196" s="646">
        <f t="shared" si="19"/>
        <v>15.3</v>
      </c>
      <c r="L196" s="610">
        <v>12</v>
      </c>
      <c r="M196" s="611">
        <v>12</v>
      </c>
      <c r="N196" s="612">
        <v>5.89</v>
      </c>
      <c r="O196" s="647">
        <v>3.89</v>
      </c>
      <c r="P196" s="694">
        <v>3.9847499999999996</v>
      </c>
      <c r="Q196" s="614">
        <v>3.7949999999999995</v>
      </c>
    </row>
    <row r="197" spans="1:19">
      <c r="A197" s="90">
        <v>121</v>
      </c>
      <c r="B197" s="42"/>
      <c r="C197" s="372" t="s">
        <v>134</v>
      </c>
      <c r="D197" s="257" t="s">
        <v>231</v>
      </c>
      <c r="E197" s="265" t="s">
        <v>16</v>
      </c>
      <c r="F197" s="775">
        <v>17.946500000000004</v>
      </c>
      <c r="G197" s="503">
        <v>16.315000000000001</v>
      </c>
      <c r="H197" s="798">
        <v>52.07</v>
      </c>
      <c r="I197" s="818">
        <v>47.07</v>
      </c>
      <c r="J197" s="547">
        <v>16.3</v>
      </c>
      <c r="K197" s="646">
        <f t="shared" si="19"/>
        <v>15.3</v>
      </c>
      <c r="L197" s="610">
        <v>13</v>
      </c>
      <c r="M197" s="611">
        <v>13</v>
      </c>
      <c r="N197" s="612">
        <v>5.89</v>
      </c>
      <c r="O197" s="647">
        <v>3.89</v>
      </c>
      <c r="P197" s="694">
        <v>4.1055000000000001</v>
      </c>
      <c r="Q197" s="614">
        <v>3.9099999999999997</v>
      </c>
    </row>
    <row r="198" spans="1:19">
      <c r="A198" s="90">
        <v>122</v>
      </c>
      <c r="B198" s="42"/>
      <c r="C198" s="372" t="s">
        <v>93</v>
      </c>
      <c r="D198" s="257" t="s">
        <v>231</v>
      </c>
      <c r="E198" s="265" t="s">
        <v>16</v>
      </c>
      <c r="F198" s="776">
        <v>21.035300000000003</v>
      </c>
      <c r="G198" s="1036">
        <v>19.123000000000001</v>
      </c>
      <c r="H198" s="1042" t="s">
        <v>254</v>
      </c>
      <c r="I198" s="1042" t="s">
        <v>254</v>
      </c>
      <c r="J198" s="547">
        <v>24.75</v>
      </c>
      <c r="K198" s="646">
        <f t="shared" si="19"/>
        <v>23.75</v>
      </c>
      <c r="L198" s="610">
        <v>14</v>
      </c>
      <c r="M198" s="611">
        <v>14</v>
      </c>
      <c r="N198" s="612">
        <v>5.89</v>
      </c>
      <c r="O198" s="647">
        <v>4.29</v>
      </c>
      <c r="P198" s="694">
        <v>7.8487499999999999</v>
      </c>
      <c r="Q198" s="614">
        <v>7.4749999999999996</v>
      </c>
    </row>
    <row r="199" spans="1:19" ht="15.75" thickBot="1">
      <c r="A199" s="91">
        <v>123</v>
      </c>
      <c r="B199" s="44"/>
      <c r="C199" s="372" t="s">
        <v>125</v>
      </c>
      <c r="D199" s="257" t="s">
        <v>231</v>
      </c>
      <c r="E199" s="265" t="s">
        <v>16</v>
      </c>
      <c r="F199" s="777">
        <v>21.450000000000003</v>
      </c>
      <c r="G199" s="1036">
        <v>19.5</v>
      </c>
      <c r="H199" s="1042" t="s">
        <v>254</v>
      </c>
      <c r="I199" s="1042" t="s">
        <v>254</v>
      </c>
      <c r="J199" s="645">
        <v>25.75</v>
      </c>
      <c r="K199" s="778">
        <f t="shared" si="19"/>
        <v>24.75</v>
      </c>
      <c r="L199" s="779">
        <v>15</v>
      </c>
      <c r="M199" s="611">
        <v>15</v>
      </c>
      <c r="N199" s="780">
        <v>6.29</v>
      </c>
      <c r="O199" s="647">
        <v>4.29</v>
      </c>
      <c r="P199" s="781">
        <v>7.8487499999999999</v>
      </c>
      <c r="Q199" s="614">
        <v>7.4749999999999996</v>
      </c>
    </row>
    <row r="200" spans="1:19" ht="0.75" customHeight="1">
      <c r="A200" s="101" t="s">
        <v>244</v>
      </c>
      <c r="B200" s="40"/>
      <c r="C200" s="487" t="s">
        <v>63</v>
      </c>
      <c r="D200" s="489" t="s">
        <v>231</v>
      </c>
      <c r="E200" s="464" t="s">
        <v>16</v>
      </c>
      <c r="F200" s="782">
        <v>24.696100000000001</v>
      </c>
      <c r="G200" s="783">
        <v>22.451000000000001</v>
      </c>
      <c r="H200" s="784"/>
      <c r="I200" s="785"/>
      <c r="J200" s="786">
        <v>25.75</v>
      </c>
      <c r="K200" s="787">
        <f t="shared" si="19"/>
        <v>24.75</v>
      </c>
      <c r="L200" s="788"/>
      <c r="M200" s="789"/>
      <c r="N200" s="766">
        <v>6.29</v>
      </c>
      <c r="O200" s="790">
        <v>5.29</v>
      </c>
      <c r="P200" s="791">
        <v>7.8487499999999999</v>
      </c>
      <c r="Q200" s="614">
        <v>7.4749999999999996</v>
      </c>
    </row>
    <row r="201" spans="1:19" s="1060" customFormat="1" ht="15.75" thickBot="1">
      <c r="A201" s="1061">
        <v>123.5</v>
      </c>
      <c r="B201" s="1052"/>
      <c r="C201" s="372" t="s">
        <v>126</v>
      </c>
      <c r="D201" s="1053" t="s">
        <v>231</v>
      </c>
      <c r="E201" s="1053" t="s">
        <v>16</v>
      </c>
      <c r="F201" s="1054" t="s">
        <v>254</v>
      </c>
      <c r="G201" s="1055" t="s">
        <v>254</v>
      </c>
      <c r="H201" s="1056">
        <v>60</v>
      </c>
      <c r="I201" s="1057">
        <v>55</v>
      </c>
      <c r="J201" s="1056">
        <v>25.75</v>
      </c>
      <c r="K201" s="1058">
        <f t="shared" si="19"/>
        <v>24.75</v>
      </c>
      <c r="L201" s="1056">
        <v>16</v>
      </c>
      <c r="M201" s="1059">
        <v>16</v>
      </c>
      <c r="N201" s="1058">
        <v>7.29</v>
      </c>
      <c r="O201" s="1059">
        <v>5.29</v>
      </c>
      <c r="P201" s="1056">
        <v>7.8487499999999999</v>
      </c>
      <c r="Q201" s="1059">
        <v>7.4749999999999996</v>
      </c>
    </row>
    <row r="202" spans="1:19" ht="15.75" thickBot="1">
      <c r="A202" s="38"/>
      <c r="B202" s="50"/>
      <c r="C202" s="58"/>
      <c r="D202" s="10"/>
      <c r="E202" s="10"/>
      <c r="F202" s="758"/>
      <c r="G202" s="759"/>
      <c r="H202" s="760"/>
      <c r="I202" s="761"/>
      <c r="J202" s="762"/>
      <c r="K202" s="763"/>
      <c r="L202" s="764"/>
      <c r="M202" s="765"/>
      <c r="N202" s="766"/>
      <c r="O202" s="767"/>
      <c r="P202" s="706"/>
      <c r="Q202" s="707"/>
    </row>
    <row r="203" spans="1:19">
      <c r="A203" s="38"/>
      <c r="B203" s="50"/>
      <c r="C203" s="99" t="s">
        <v>210</v>
      </c>
      <c r="D203" s="11"/>
      <c r="E203" s="11"/>
      <c r="F203" s="758"/>
      <c r="G203" s="759"/>
      <c r="H203" s="792"/>
      <c r="I203" s="761"/>
      <c r="J203" s="762"/>
      <c r="K203" s="763"/>
      <c r="L203" s="764"/>
      <c r="M203" s="765"/>
      <c r="N203" s="766"/>
      <c r="O203" s="767"/>
      <c r="P203" s="706"/>
      <c r="Q203" s="707"/>
    </row>
    <row r="204" spans="1:19" ht="15.75" thickBot="1">
      <c r="A204" s="38"/>
      <c r="B204" s="50"/>
      <c r="C204" s="70" t="s">
        <v>67</v>
      </c>
      <c r="D204" s="11"/>
      <c r="E204" s="11"/>
      <c r="F204" s="758"/>
      <c r="G204" s="759"/>
      <c r="H204" s="793"/>
      <c r="I204" s="761"/>
      <c r="J204" s="762"/>
      <c r="K204" s="763"/>
      <c r="L204" s="764"/>
      <c r="M204" s="765"/>
      <c r="N204" s="766"/>
      <c r="O204" s="767"/>
      <c r="P204" s="706"/>
      <c r="Q204" s="707"/>
    </row>
    <row r="205" spans="1:19">
      <c r="A205" s="122">
        <v>124</v>
      </c>
      <c r="B205" s="47"/>
      <c r="C205" s="47" t="s">
        <v>140</v>
      </c>
      <c r="D205" s="19" t="s">
        <v>231</v>
      </c>
      <c r="E205" s="447" t="s">
        <v>16</v>
      </c>
      <c r="F205" s="452">
        <v>6.8970000000000002</v>
      </c>
      <c r="G205" s="502">
        <v>6.27</v>
      </c>
      <c r="H205" s="770">
        <v>15.32</v>
      </c>
      <c r="I205" s="794">
        <v>10.32</v>
      </c>
      <c r="J205" s="772">
        <v>8.9499999999999993</v>
      </c>
      <c r="K205" s="582">
        <f t="shared" ref="K205:K211" si="20">(J205-1)</f>
        <v>7.9499999999999993</v>
      </c>
      <c r="L205" s="754">
        <v>22</v>
      </c>
      <c r="M205" s="602">
        <v>22</v>
      </c>
      <c r="N205" s="657">
        <v>4.8899999999999997</v>
      </c>
      <c r="O205" s="604">
        <v>2.89</v>
      </c>
      <c r="P205" s="718">
        <v>10.8675</v>
      </c>
      <c r="Q205" s="634">
        <v>10.35</v>
      </c>
    </row>
    <row r="206" spans="1:19">
      <c r="A206" s="123">
        <v>125</v>
      </c>
      <c r="B206" s="42"/>
      <c r="C206" s="63" t="s">
        <v>127</v>
      </c>
      <c r="D206" s="20" t="s">
        <v>231</v>
      </c>
      <c r="E206" s="265" t="s">
        <v>16</v>
      </c>
      <c r="F206" s="453">
        <v>10.923</v>
      </c>
      <c r="G206" s="503">
        <v>9.93</v>
      </c>
      <c r="H206" s="598">
        <v>20.72</v>
      </c>
      <c r="I206" s="740">
        <v>15.72</v>
      </c>
      <c r="J206" s="642">
        <v>11</v>
      </c>
      <c r="K206" s="583">
        <f t="shared" si="20"/>
        <v>10</v>
      </c>
      <c r="L206" s="795">
        <v>24</v>
      </c>
      <c r="M206" s="611">
        <v>24</v>
      </c>
      <c r="N206" s="693">
        <v>5.29</v>
      </c>
      <c r="O206" s="613">
        <v>3.29</v>
      </c>
      <c r="P206" s="605">
        <v>11.47125</v>
      </c>
      <c r="Q206" s="614">
        <v>10.924999999999999</v>
      </c>
    </row>
    <row r="207" spans="1:19">
      <c r="A207" s="123">
        <v>126</v>
      </c>
      <c r="B207" s="41"/>
      <c r="C207" s="53" t="s">
        <v>128</v>
      </c>
      <c r="D207" s="20" t="s">
        <v>231</v>
      </c>
      <c r="E207" s="265" t="s">
        <v>16</v>
      </c>
      <c r="F207" s="453">
        <v>12.078000000000001</v>
      </c>
      <c r="G207" s="503">
        <v>10.98</v>
      </c>
      <c r="H207" s="608">
        <v>21</v>
      </c>
      <c r="I207" s="740">
        <v>16.739999999999998</v>
      </c>
      <c r="J207" s="646">
        <v>13</v>
      </c>
      <c r="K207" s="583">
        <f t="shared" si="20"/>
        <v>12</v>
      </c>
      <c r="L207" s="752">
        <v>26</v>
      </c>
      <c r="M207" s="611">
        <v>26</v>
      </c>
      <c r="N207" s="647">
        <v>5.29</v>
      </c>
      <c r="O207" s="613">
        <v>3.29</v>
      </c>
      <c r="P207" s="605">
        <v>13.282499999999999</v>
      </c>
      <c r="Q207" s="749">
        <v>12.649999999999999</v>
      </c>
    </row>
    <row r="208" spans="1:19">
      <c r="A208" s="123">
        <v>127</v>
      </c>
      <c r="B208" s="42"/>
      <c r="C208" s="63" t="s">
        <v>129</v>
      </c>
      <c r="D208" s="20" t="s">
        <v>231</v>
      </c>
      <c r="E208" s="265" t="s">
        <v>16</v>
      </c>
      <c r="F208" s="453">
        <v>14.377000000000001</v>
      </c>
      <c r="G208" s="503">
        <v>13.07</v>
      </c>
      <c r="H208" s="608">
        <v>25</v>
      </c>
      <c r="I208" s="741">
        <v>20</v>
      </c>
      <c r="J208" s="646">
        <v>15</v>
      </c>
      <c r="K208" s="583">
        <f t="shared" si="20"/>
        <v>14</v>
      </c>
      <c r="L208" s="752">
        <v>28</v>
      </c>
      <c r="M208" s="611">
        <v>28</v>
      </c>
      <c r="N208" s="647">
        <v>5.49</v>
      </c>
      <c r="O208" s="613">
        <v>3.49</v>
      </c>
      <c r="P208" s="605">
        <v>15.093749999999998</v>
      </c>
      <c r="Q208" s="614">
        <v>14.374999999999998</v>
      </c>
    </row>
    <row r="209" spans="1:17">
      <c r="A209" s="123">
        <v>128</v>
      </c>
      <c r="B209" s="42"/>
      <c r="C209" s="63" t="s">
        <v>130</v>
      </c>
      <c r="D209" s="20" t="s">
        <v>231</v>
      </c>
      <c r="E209" s="265" t="s">
        <v>16</v>
      </c>
      <c r="F209" s="453">
        <v>16.137</v>
      </c>
      <c r="G209" s="503">
        <v>14.67</v>
      </c>
      <c r="H209" s="608">
        <v>29.24</v>
      </c>
      <c r="I209" s="741">
        <v>24.24</v>
      </c>
      <c r="J209" s="646">
        <v>17</v>
      </c>
      <c r="K209" s="583">
        <f t="shared" si="20"/>
        <v>16</v>
      </c>
      <c r="L209" s="752">
        <v>30</v>
      </c>
      <c r="M209" s="611">
        <v>30</v>
      </c>
      <c r="N209" s="647">
        <v>5.89</v>
      </c>
      <c r="O209" s="613">
        <v>3.89</v>
      </c>
      <c r="P209" s="605">
        <v>15.6975</v>
      </c>
      <c r="Q209" s="749">
        <v>14.95</v>
      </c>
    </row>
    <row r="210" spans="1:17">
      <c r="A210" s="123">
        <v>129</v>
      </c>
      <c r="B210" s="42"/>
      <c r="C210" s="63" t="s">
        <v>131</v>
      </c>
      <c r="D210" s="20" t="s">
        <v>231</v>
      </c>
      <c r="E210" s="265" t="s">
        <v>16</v>
      </c>
      <c r="F210" s="453">
        <v>24.024000000000001</v>
      </c>
      <c r="G210" s="503">
        <v>21.84</v>
      </c>
      <c r="H210" s="608">
        <v>33.200000000000003</v>
      </c>
      <c r="I210" s="741">
        <v>28.2</v>
      </c>
      <c r="J210" s="646">
        <v>21</v>
      </c>
      <c r="K210" s="583">
        <f t="shared" si="20"/>
        <v>20</v>
      </c>
      <c r="L210" s="752">
        <v>32</v>
      </c>
      <c r="M210" s="611">
        <v>32</v>
      </c>
      <c r="N210" s="647">
        <v>7.89</v>
      </c>
      <c r="O210" s="613">
        <v>5.89</v>
      </c>
      <c r="P210" s="605">
        <v>18.112500000000001</v>
      </c>
      <c r="Q210" s="614">
        <v>17.25</v>
      </c>
    </row>
    <row r="211" spans="1:17" ht="15.75" thickBot="1">
      <c r="A211" s="124">
        <v>130</v>
      </c>
      <c r="B211" s="56"/>
      <c r="C211" s="64" t="s">
        <v>132</v>
      </c>
      <c r="D211" s="22" t="s">
        <v>231</v>
      </c>
      <c r="E211" s="449" t="s">
        <v>16</v>
      </c>
      <c r="F211" s="454">
        <v>18.678000000000001</v>
      </c>
      <c r="G211" s="504">
        <v>16.98</v>
      </c>
      <c r="H211" s="796">
        <v>40</v>
      </c>
      <c r="I211" s="797">
        <v>35</v>
      </c>
      <c r="J211" s="652">
        <v>25</v>
      </c>
      <c r="K211" s="584">
        <f t="shared" si="20"/>
        <v>24</v>
      </c>
      <c r="L211" s="753">
        <v>34</v>
      </c>
      <c r="M211" s="628">
        <v>34</v>
      </c>
      <c r="N211" s="653">
        <v>9.89</v>
      </c>
      <c r="O211" s="630">
        <v>7.89</v>
      </c>
      <c r="P211" s="682">
        <v>21.734999999999999</v>
      </c>
      <c r="Q211" s="744">
        <v>20.7</v>
      </c>
    </row>
    <row r="212" spans="1:17" ht="15.75" thickBot="1">
      <c r="A212" s="50"/>
      <c r="B212" s="50"/>
      <c r="C212" s="58"/>
      <c r="D212" s="11"/>
      <c r="E212" s="11"/>
      <c r="F212" s="144"/>
      <c r="G212" s="146"/>
      <c r="H212" s="155"/>
      <c r="I212" s="152"/>
      <c r="J212" s="175"/>
      <c r="K212" s="180"/>
      <c r="L212" s="315"/>
      <c r="M212" s="309"/>
      <c r="N212" s="207"/>
      <c r="O212" s="211"/>
      <c r="P212" s="194"/>
      <c r="Q212" s="198"/>
    </row>
    <row r="213" spans="1:17">
      <c r="A213" s="7" t="s">
        <v>0</v>
      </c>
      <c r="B213" s="9" t="s">
        <v>1</v>
      </c>
      <c r="C213" s="6"/>
      <c r="D213" s="7" t="s">
        <v>6</v>
      </c>
      <c r="E213" s="7" t="s">
        <v>2</v>
      </c>
      <c r="F213" s="139" t="s">
        <v>11</v>
      </c>
      <c r="G213" s="139" t="s">
        <v>209</v>
      </c>
      <c r="H213" s="159" t="s">
        <v>11</v>
      </c>
      <c r="I213" s="159" t="s">
        <v>209</v>
      </c>
      <c r="J213" s="165" t="s">
        <v>11</v>
      </c>
      <c r="K213" s="166" t="s">
        <v>209</v>
      </c>
      <c r="L213" s="310" t="s">
        <v>11</v>
      </c>
      <c r="M213" s="310" t="s">
        <v>209</v>
      </c>
      <c r="N213" s="201" t="s">
        <v>11</v>
      </c>
      <c r="O213" s="201" t="s">
        <v>209</v>
      </c>
      <c r="P213" s="188" t="s">
        <v>11</v>
      </c>
      <c r="Q213" s="188" t="s">
        <v>209</v>
      </c>
    </row>
    <row r="214" spans="1:17">
      <c r="A214" s="4" t="s">
        <v>4</v>
      </c>
      <c r="B214" s="8" t="s">
        <v>105</v>
      </c>
      <c r="C214" s="3" t="s">
        <v>5</v>
      </c>
      <c r="D214" s="3" t="s">
        <v>4</v>
      </c>
      <c r="E214" s="3" t="s">
        <v>7</v>
      </c>
      <c r="F214" s="140" t="s">
        <v>3</v>
      </c>
      <c r="G214" s="140" t="s">
        <v>3</v>
      </c>
      <c r="H214" s="150" t="s">
        <v>3</v>
      </c>
      <c r="I214" s="150" t="s">
        <v>3</v>
      </c>
      <c r="J214" s="167" t="s">
        <v>3</v>
      </c>
      <c r="K214" s="168" t="s">
        <v>3</v>
      </c>
      <c r="L214" s="302" t="s">
        <v>3</v>
      </c>
      <c r="M214" s="302" t="s">
        <v>3</v>
      </c>
      <c r="N214" s="202" t="s">
        <v>3</v>
      </c>
      <c r="O214" s="202" t="s">
        <v>3</v>
      </c>
      <c r="P214" s="189" t="s">
        <v>3</v>
      </c>
      <c r="Q214" s="189" t="s">
        <v>3</v>
      </c>
    </row>
    <row r="215" spans="1:17" ht="15.75" thickBot="1">
      <c r="A215" s="49"/>
      <c r="B215" s="2" t="s">
        <v>9</v>
      </c>
      <c r="C215" s="1"/>
      <c r="D215" s="5"/>
      <c r="E215" s="2" t="s">
        <v>10</v>
      </c>
      <c r="F215" s="141" t="s">
        <v>8</v>
      </c>
      <c r="G215" s="141" t="s">
        <v>8</v>
      </c>
      <c r="H215" s="151" t="s">
        <v>8</v>
      </c>
      <c r="I215" s="151" t="s">
        <v>8</v>
      </c>
      <c r="J215" s="169" t="s">
        <v>8</v>
      </c>
      <c r="K215" s="170" t="s">
        <v>8</v>
      </c>
      <c r="L215" s="303" t="s">
        <v>8</v>
      </c>
      <c r="M215" s="303" t="s">
        <v>8</v>
      </c>
      <c r="N215" s="203" t="s">
        <v>8</v>
      </c>
      <c r="O215" s="203" t="s">
        <v>8</v>
      </c>
      <c r="P215" s="190" t="s">
        <v>8</v>
      </c>
      <c r="Q215" s="190" t="s">
        <v>8</v>
      </c>
    </row>
    <row r="216" spans="1:17">
      <c r="A216" s="38"/>
      <c r="B216" s="50"/>
      <c r="C216" s="99" t="s">
        <v>210</v>
      </c>
      <c r="D216" s="11"/>
      <c r="E216" s="11"/>
      <c r="F216" s="455"/>
      <c r="G216" s="456"/>
      <c r="H216" s="157"/>
      <c r="I216" s="153"/>
      <c r="J216" s="175"/>
      <c r="K216" s="172"/>
      <c r="L216" s="315"/>
      <c r="M216" s="306"/>
      <c r="N216" s="207"/>
      <c r="O216" s="205"/>
      <c r="P216" s="194"/>
      <c r="Q216" s="192"/>
    </row>
    <row r="217" spans="1:17">
      <c r="A217" s="38"/>
      <c r="B217" s="50"/>
      <c r="C217" s="100" t="s">
        <v>165</v>
      </c>
      <c r="D217" s="11"/>
      <c r="E217" s="11"/>
      <c r="F217" s="457"/>
      <c r="G217" s="145"/>
      <c r="H217" s="157"/>
      <c r="I217" s="153"/>
      <c r="J217" s="175"/>
      <c r="K217" s="172"/>
      <c r="L217" s="315"/>
      <c r="M217" s="306"/>
      <c r="N217" s="207"/>
      <c r="O217" s="205"/>
      <c r="P217" s="194"/>
      <c r="Q217" s="192"/>
    </row>
    <row r="218" spans="1:17" ht="15.75" thickBot="1">
      <c r="A218" s="38"/>
      <c r="B218" s="50"/>
      <c r="C218" s="70" t="s">
        <v>159</v>
      </c>
      <c r="D218" s="11"/>
      <c r="E218" s="50"/>
      <c r="F218" s="457"/>
      <c r="G218" s="145"/>
      <c r="H218" s="164"/>
      <c r="I218" s="153"/>
      <c r="J218" s="171"/>
      <c r="K218" s="172"/>
      <c r="L218" s="305"/>
      <c r="M218" s="306"/>
      <c r="N218" s="204"/>
      <c r="O218" s="205"/>
      <c r="P218" s="191"/>
      <c r="Q218" s="192"/>
    </row>
    <row r="219" spans="1:17">
      <c r="A219" s="92">
        <v>131</v>
      </c>
      <c r="B219" s="47"/>
      <c r="C219" s="65" t="s">
        <v>218</v>
      </c>
      <c r="D219" s="19" t="s">
        <v>230</v>
      </c>
      <c r="E219" s="447" t="s">
        <v>217</v>
      </c>
      <c r="F219" s="452">
        <v>201.5</v>
      </c>
      <c r="G219" s="502">
        <v>183</v>
      </c>
      <c r="H219" s="770">
        <v>224</v>
      </c>
      <c r="I219" s="794">
        <v>219</v>
      </c>
      <c r="J219" s="772">
        <v>234</v>
      </c>
      <c r="K219" s="582">
        <f>(J219-10)</f>
        <v>224</v>
      </c>
      <c r="L219" s="754">
        <v>350</v>
      </c>
      <c r="M219" s="602">
        <v>350</v>
      </c>
      <c r="N219" s="657">
        <v>169.5</v>
      </c>
      <c r="O219" s="604">
        <v>164.5</v>
      </c>
      <c r="P219" s="718">
        <v>196.35</v>
      </c>
      <c r="Q219" s="634">
        <v>187</v>
      </c>
    </row>
    <row r="220" spans="1:17">
      <c r="A220" s="90">
        <v>132</v>
      </c>
      <c r="B220" s="41"/>
      <c r="C220" s="53" t="s">
        <v>219</v>
      </c>
      <c r="D220" s="20" t="s">
        <v>230</v>
      </c>
      <c r="E220" s="265" t="s">
        <v>217</v>
      </c>
      <c r="F220" s="453">
        <v>287.5</v>
      </c>
      <c r="G220" s="503">
        <v>261.5</v>
      </c>
      <c r="H220" s="608">
        <v>289.5</v>
      </c>
      <c r="I220" s="740">
        <v>274.5</v>
      </c>
      <c r="J220" s="646">
        <v>290</v>
      </c>
      <c r="K220" s="583">
        <f t="shared" ref="K220:K226" si="21">(J220-10)</f>
        <v>280</v>
      </c>
      <c r="L220" s="752">
        <v>400</v>
      </c>
      <c r="M220" s="611">
        <v>400</v>
      </c>
      <c r="N220" s="647">
        <v>179</v>
      </c>
      <c r="O220" s="613">
        <v>174.5</v>
      </c>
      <c r="P220" s="605">
        <v>245.70000000000002</v>
      </c>
      <c r="Q220" s="614">
        <v>234</v>
      </c>
    </row>
    <row r="221" spans="1:17">
      <c r="A221" s="90">
        <v>133</v>
      </c>
      <c r="B221" s="42"/>
      <c r="C221" s="63" t="s">
        <v>220</v>
      </c>
      <c r="D221" s="20" t="s">
        <v>230</v>
      </c>
      <c r="E221" s="265" t="s">
        <v>217</v>
      </c>
      <c r="F221" s="453">
        <v>345.5</v>
      </c>
      <c r="G221" s="503">
        <v>314</v>
      </c>
      <c r="H221" s="608">
        <v>333.5</v>
      </c>
      <c r="I221" s="740">
        <v>328.5</v>
      </c>
      <c r="J221" s="646">
        <v>346</v>
      </c>
      <c r="K221" s="583">
        <f t="shared" si="21"/>
        <v>336</v>
      </c>
      <c r="L221" s="752">
        <v>425</v>
      </c>
      <c r="M221" s="611">
        <v>425</v>
      </c>
      <c r="N221" s="647">
        <v>188.5</v>
      </c>
      <c r="O221" s="613">
        <v>184.5</v>
      </c>
      <c r="P221" s="605">
        <v>299.25</v>
      </c>
      <c r="Q221" s="614">
        <v>285</v>
      </c>
    </row>
    <row r="222" spans="1:17">
      <c r="A222" s="90">
        <v>134</v>
      </c>
      <c r="B222" s="42"/>
      <c r="C222" s="53" t="s">
        <v>221</v>
      </c>
      <c r="D222" s="20" t="s">
        <v>230</v>
      </c>
      <c r="E222" s="265" t="s">
        <v>217</v>
      </c>
      <c r="F222" s="453">
        <v>402.5</v>
      </c>
      <c r="G222" s="503">
        <v>366</v>
      </c>
      <c r="H222" s="608">
        <v>371.5</v>
      </c>
      <c r="I222" s="741">
        <v>304.5</v>
      </c>
      <c r="J222" s="646">
        <v>402</v>
      </c>
      <c r="K222" s="583">
        <f t="shared" si="21"/>
        <v>392</v>
      </c>
      <c r="L222" s="752">
        <v>450</v>
      </c>
      <c r="M222" s="611">
        <v>450</v>
      </c>
      <c r="N222" s="647">
        <v>233.5</v>
      </c>
      <c r="O222" s="613">
        <v>229.5</v>
      </c>
      <c r="P222" s="605">
        <v>346.5</v>
      </c>
      <c r="Q222" s="614">
        <v>330</v>
      </c>
    </row>
    <row r="223" spans="1:17">
      <c r="A223" s="90">
        <v>135</v>
      </c>
      <c r="B223" s="42"/>
      <c r="C223" s="54" t="s">
        <v>222</v>
      </c>
      <c r="D223" s="20" t="s">
        <v>230</v>
      </c>
      <c r="E223" s="265" t="s">
        <v>217</v>
      </c>
      <c r="F223" s="453">
        <v>460.5</v>
      </c>
      <c r="G223" s="503">
        <v>418.5</v>
      </c>
      <c r="H223" s="798">
        <v>443</v>
      </c>
      <c r="I223" s="741">
        <v>438</v>
      </c>
      <c r="J223" s="799">
        <v>456</v>
      </c>
      <c r="K223" s="583">
        <f t="shared" si="21"/>
        <v>446</v>
      </c>
      <c r="L223" s="800">
        <v>500</v>
      </c>
      <c r="M223" s="611">
        <v>500</v>
      </c>
      <c r="N223" s="697">
        <v>319.5</v>
      </c>
      <c r="O223" s="613">
        <v>314.5</v>
      </c>
      <c r="P223" s="605">
        <v>393.75</v>
      </c>
      <c r="Q223" s="749">
        <v>375</v>
      </c>
    </row>
    <row r="224" spans="1:17">
      <c r="A224" s="90">
        <v>136</v>
      </c>
      <c r="B224" s="42"/>
      <c r="C224" s="54" t="s">
        <v>223</v>
      </c>
      <c r="D224" s="20" t="s">
        <v>230</v>
      </c>
      <c r="E224" s="265" t="s">
        <v>217</v>
      </c>
      <c r="F224" s="453">
        <v>558.5</v>
      </c>
      <c r="G224" s="503">
        <v>507.5</v>
      </c>
      <c r="H224" s="798">
        <v>505</v>
      </c>
      <c r="I224" s="741">
        <v>500</v>
      </c>
      <c r="J224" s="1042" t="s">
        <v>254</v>
      </c>
      <c r="K224" s="1042" t="s">
        <v>254</v>
      </c>
      <c r="L224" s="800">
        <v>550</v>
      </c>
      <c r="M224" s="611">
        <v>550</v>
      </c>
      <c r="N224" s="697">
        <v>332</v>
      </c>
      <c r="O224" s="613">
        <v>329</v>
      </c>
      <c r="P224" s="605">
        <v>493.5</v>
      </c>
      <c r="Q224" s="614">
        <v>470</v>
      </c>
    </row>
    <row r="225" spans="1:17">
      <c r="A225" s="90">
        <v>137</v>
      </c>
      <c r="B225" s="42"/>
      <c r="C225" s="54" t="s">
        <v>224</v>
      </c>
      <c r="D225" s="20" t="s">
        <v>230</v>
      </c>
      <c r="E225" s="265" t="s">
        <v>217</v>
      </c>
      <c r="F225" s="453">
        <v>575.5</v>
      </c>
      <c r="G225" s="503">
        <v>523</v>
      </c>
      <c r="H225" s="798">
        <v>550.5</v>
      </c>
      <c r="I225" s="741">
        <v>547.5</v>
      </c>
      <c r="J225" s="799">
        <v>569</v>
      </c>
      <c r="K225" s="583">
        <f t="shared" si="21"/>
        <v>559</v>
      </c>
      <c r="L225" s="800">
        <v>625</v>
      </c>
      <c r="M225" s="611">
        <v>625</v>
      </c>
      <c r="N225" s="697">
        <v>404</v>
      </c>
      <c r="O225" s="613">
        <v>499</v>
      </c>
      <c r="P225" s="605">
        <v>493.5</v>
      </c>
      <c r="Q225" s="749">
        <v>470</v>
      </c>
    </row>
    <row r="226" spans="1:17" ht="15.75" thickBot="1">
      <c r="A226" s="91">
        <v>138</v>
      </c>
      <c r="B226" s="56"/>
      <c r="C226" s="64" t="s">
        <v>225</v>
      </c>
      <c r="D226" s="22" t="s">
        <v>230</v>
      </c>
      <c r="E226" s="449" t="s">
        <v>217</v>
      </c>
      <c r="F226" s="454">
        <v>690.5</v>
      </c>
      <c r="G226" s="504">
        <v>627.5</v>
      </c>
      <c r="H226" s="796">
        <v>651.5</v>
      </c>
      <c r="I226" s="797">
        <v>646.5</v>
      </c>
      <c r="J226" s="652">
        <v>760</v>
      </c>
      <c r="K226" s="584">
        <f t="shared" si="21"/>
        <v>750</v>
      </c>
      <c r="L226" s="753">
        <v>700</v>
      </c>
      <c r="M226" s="628">
        <v>700</v>
      </c>
      <c r="N226" s="653">
        <v>533</v>
      </c>
      <c r="O226" s="630">
        <v>529</v>
      </c>
      <c r="P226" s="682">
        <v>593.25</v>
      </c>
      <c r="Q226" s="744">
        <v>565</v>
      </c>
    </row>
    <row r="227" spans="1:17">
      <c r="A227" s="38"/>
      <c r="B227" s="50"/>
      <c r="C227" s="58"/>
      <c r="D227" s="10"/>
      <c r="E227" s="10"/>
      <c r="F227" s="758"/>
      <c r="G227" s="759"/>
      <c r="H227" s="769"/>
      <c r="I227" s="761"/>
      <c r="J227" s="762"/>
      <c r="K227" s="763"/>
      <c r="L227" s="764"/>
      <c r="M227" s="765"/>
      <c r="N227" s="766"/>
      <c r="O227" s="767"/>
      <c r="P227" s="706"/>
      <c r="Q227" s="707"/>
    </row>
    <row r="228" spans="1:17" ht="15.75" thickBot="1">
      <c r="A228" s="38"/>
      <c r="B228" s="11"/>
      <c r="C228" s="33"/>
      <c r="D228" s="11"/>
      <c r="E228" s="11"/>
      <c r="F228" s="468"/>
      <c r="G228" s="759"/>
      <c r="H228" s="768"/>
      <c r="I228" s="761"/>
      <c r="J228" s="418"/>
      <c r="K228" s="763"/>
      <c r="L228" s="405"/>
      <c r="M228" s="765"/>
      <c r="N228" s="419"/>
      <c r="O228" s="767"/>
      <c r="P228" s="199"/>
      <c r="Q228" s="707"/>
    </row>
    <row r="229" spans="1:17">
      <c r="A229" s="38"/>
      <c r="B229" s="50"/>
      <c r="C229" s="99" t="s">
        <v>210</v>
      </c>
      <c r="D229" s="50"/>
      <c r="E229" s="10"/>
      <c r="F229" s="758"/>
      <c r="G229" s="759"/>
      <c r="H229" s="760"/>
      <c r="I229" s="761"/>
      <c r="J229" s="762"/>
      <c r="K229" s="763"/>
      <c r="L229" s="764"/>
      <c r="M229" s="765"/>
      <c r="N229" s="766"/>
      <c r="O229" s="767"/>
      <c r="P229" s="706"/>
      <c r="Q229" s="707"/>
    </row>
    <row r="230" spans="1:17" ht="15.75" thickBot="1">
      <c r="A230" s="38"/>
      <c r="B230" s="50"/>
      <c r="C230" s="70" t="s">
        <v>97</v>
      </c>
      <c r="D230" s="10"/>
      <c r="E230" s="10"/>
      <c r="F230" s="758"/>
      <c r="G230" s="759"/>
      <c r="H230" s="801"/>
      <c r="I230" s="761"/>
      <c r="J230" s="726"/>
      <c r="K230" s="802"/>
      <c r="L230" s="803"/>
      <c r="M230" s="765"/>
      <c r="N230" s="804"/>
      <c r="O230" s="767"/>
      <c r="P230" s="682"/>
      <c r="Q230" s="707"/>
    </row>
    <row r="231" spans="1:17">
      <c r="A231" s="125">
        <v>139</v>
      </c>
      <c r="B231" s="19"/>
      <c r="C231" s="65" t="s">
        <v>61</v>
      </c>
      <c r="D231" s="19" t="s">
        <v>231</v>
      </c>
      <c r="E231" s="15" t="s">
        <v>16</v>
      </c>
      <c r="F231" s="452">
        <v>0.97900000000000009</v>
      </c>
      <c r="G231" s="502">
        <v>0.89</v>
      </c>
      <c r="H231" s="719">
        <v>1.94</v>
      </c>
      <c r="I231" s="738">
        <v>1.89</v>
      </c>
      <c r="J231" s="772">
        <v>3</v>
      </c>
      <c r="K231" s="737">
        <f t="shared" ref="K231:K236" si="22">(J231-1)</f>
        <v>2</v>
      </c>
      <c r="L231" s="754">
        <v>2</v>
      </c>
      <c r="M231" s="602">
        <v>2</v>
      </c>
      <c r="N231" s="657">
        <v>2.96</v>
      </c>
      <c r="O231" s="604">
        <v>0.96</v>
      </c>
      <c r="P231" s="658">
        <v>2.2942499999999999</v>
      </c>
      <c r="Q231" s="634">
        <v>2.1849999999999996</v>
      </c>
    </row>
    <row r="232" spans="1:17">
      <c r="A232" s="125">
        <v>140</v>
      </c>
      <c r="B232" s="21"/>
      <c r="C232" s="53" t="s">
        <v>118</v>
      </c>
      <c r="D232" s="20" t="s">
        <v>231</v>
      </c>
      <c r="E232" s="16" t="s">
        <v>16</v>
      </c>
      <c r="F232" s="453">
        <v>1.1000000000000001</v>
      </c>
      <c r="G232" s="503">
        <v>1</v>
      </c>
      <c r="H232" s="720">
        <v>2.09</v>
      </c>
      <c r="I232" s="740">
        <v>2.04</v>
      </c>
      <c r="J232" s="642">
        <v>3.1</v>
      </c>
      <c r="K232" s="583">
        <f t="shared" si="22"/>
        <v>2.1</v>
      </c>
      <c r="L232" s="795">
        <v>3</v>
      </c>
      <c r="M232" s="611">
        <v>3</v>
      </c>
      <c r="N232" s="693">
        <v>3.09</v>
      </c>
      <c r="O232" s="613">
        <v>1.0900000000000001</v>
      </c>
      <c r="P232" s="694">
        <v>2.415</v>
      </c>
      <c r="Q232" s="614">
        <v>2.2999999999999998</v>
      </c>
    </row>
    <row r="233" spans="1:17">
      <c r="A233" s="125">
        <v>141</v>
      </c>
      <c r="B233" s="20"/>
      <c r="C233" s="53" t="s">
        <v>119</v>
      </c>
      <c r="D233" s="20" t="s">
        <v>231</v>
      </c>
      <c r="E233" s="12" t="s">
        <v>16</v>
      </c>
      <c r="F233" s="453">
        <v>1.0010000000000001</v>
      </c>
      <c r="G233" s="503">
        <v>0.91</v>
      </c>
      <c r="H233" s="732">
        <v>2.4500000000000002</v>
      </c>
      <c r="I233" s="740">
        <v>2.4</v>
      </c>
      <c r="J233" s="646">
        <v>3.25</v>
      </c>
      <c r="K233" s="583">
        <f t="shared" si="22"/>
        <v>2.25</v>
      </c>
      <c r="L233" s="752">
        <v>4</v>
      </c>
      <c r="M233" s="611">
        <v>4</v>
      </c>
      <c r="N233" s="647">
        <v>3.29</v>
      </c>
      <c r="O233" s="613">
        <v>1.29</v>
      </c>
      <c r="P233" s="694">
        <v>2.7168749999999999</v>
      </c>
      <c r="Q233" s="614">
        <v>2.5874999999999999</v>
      </c>
    </row>
    <row r="234" spans="1:17">
      <c r="A234" s="125">
        <v>142</v>
      </c>
      <c r="B234" s="20"/>
      <c r="C234" s="53" t="s">
        <v>120</v>
      </c>
      <c r="D234" s="20" t="s">
        <v>231</v>
      </c>
      <c r="E234" s="16" t="s">
        <v>16</v>
      </c>
      <c r="F234" s="453">
        <v>1.1000000000000001</v>
      </c>
      <c r="G234" s="503">
        <v>1</v>
      </c>
      <c r="H234" s="732">
        <v>2.75</v>
      </c>
      <c r="I234" s="741">
        <v>2.7</v>
      </c>
      <c r="J234" s="646">
        <v>3.75</v>
      </c>
      <c r="K234" s="583">
        <f t="shared" si="22"/>
        <v>2.75</v>
      </c>
      <c r="L234" s="752">
        <v>5</v>
      </c>
      <c r="M234" s="611">
        <v>5</v>
      </c>
      <c r="N234" s="647">
        <v>3.49</v>
      </c>
      <c r="O234" s="613">
        <v>1.49</v>
      </c>
      <c r="P234" s="694">
        <v>3.0187500000000003</v>
      </c>
      <c r="Q234" s="614">
        <v>2.875</v>
      </c>
    </row>
    <row r="235" spans="1:17">
      <c r="A235" s="125">
        <v>143</v>
      </c>
      <c r="B235" s="20"/>
      <c r="C235" s="53" t="s">
        <v>60</v>
      </c>
      <c r="D235" s="20" t="s">
        <v>231</v>
      </c>
      <c r="E235" s="16" t="s">
        <v>16</v>
      </c>
      <c r="F235" s="453">
        <v>1.1000000000000001</v>
      </c>
      <c r="G235" s="503">
        <v>1</v>
      </c>
      <c r="H235" s="1042" t="s">
        <v>254</v>
      </c>
      <c r="I235" s="1042" t="s">
        <v>254</v>
      </c>
      <c r="J235" s="646">
        <v>4.5</v>
      </c>
      <c r="K235" s="583">
        <f t="shared" si="22"/>
        <v>3.5</v>
      </c>
      <c r="L235" s="752">
        <v>6</v>
      </c>
      <c r="M235" s="611">
        <v>6</v>
      </c>
      <c r="N235" s="647">
        <v>3.69</v>
      </c>
      <c r="O235" s="613">
        <v>1.69</v>
      </c>
      <c r="P235" s="694">
        <v>3.6225000000000001</v>
      </c>
      <c r="Q235" s="614">
        <v>3.4499999999999997</v>
      </c>
    </row>
    <row r="236" spans="1:17" ht="15.75" thickBot="1">
      <c r="A236" s="125">
        <v>144</v>
      </c>
      <c r="B236" s="22"/>
      <c r="C236" s="64" t="s">
        <v>59</v>
      </c>
      <c r="D236" s="22" t="s">
        <v>231</v>
      </c>
      <c r="E236" s="13" t="s">
        <v>16</v>
      </c>
      <c r="F236" s="454">
        <v>1.903</v>
      </c>
      <c r="G236" s="504">
        <v>1.73</v>
      </c>
      <c r="H236" s="721">
        <v>4.25</v>
      </c>
      <c r="I236" s="743">
        <v>4.2</v>
      </c>
      <c r="J236" s="652">
        <v>5</v>
      </c>
      <c r="K236" s="584">
        <f t="shared" si="22"/>
        <v>4</v>
      </c>
      <c r="L236" s="753">
        <v>7</v>
      </c>
      <c r="M236" s="628">
        <v>7</v>
      </c>
      <c r="N236" s="653">
        <v>3.89</v>
      </c>
      <c r="O236" s="630">
        <v>1.89</v>
      </c>
      <c r="P236" s="639">
        <v>3.6225000000000001</v>
      </c>
      <c r="Q236" s="744">
        <v>3.4499999999999997</v>
      </c>
    </row>
    <row r="237" spans="1:17" ht="15.75" thickBot="1">
      <c r="A237" s="38"/>
      <c r="B237" s="10"/>
      <c r="C237" s="58"/>
      <c r="D237" s="10"/>
      <c r="E237" s="10"/>
      <c r="F237" s="758"/>
      <c r="G237" s="759"/>
      <c r="H237" s="760"/>
      <c r="I237" s="761"/>
      <c r="J237" s="762"/>
      <c r="K237" s="763"/>
      <c r="L237" s="764"/>
      <c r="M237" s="765"/>
      <c r="N237" s="766"/>
      <c r="O237" s="767"/>
      <c r="P237" s="706"/>
      <c r="Q237" s="707"/>
    </row>
    <row r="238" spans="1:17">
      <c r="A238" s="38"/>
      <c r="B238" s="50"/>
      <c r="C238" s="99" t="s">
        <v>210</v>
      </c>
      <c r="D238" s="50"/>
      <c r="E238" s="10"/>
      <c r="F238" s="758"/>
      <c r="G238" s="759"/>
      <c r="H238" s="760"/>
      <c r="I238" s="761"/>
      <c r="J238" s="762"/>
      <c r="K238" s="763"/>
      <c r="L238" s="764"/>
      <c r="M238" s="765"/>
      <c r="N238" s="766"/>
      <c r="O238" s="767"/>
      <c r="P238" s="706"/>
      <c r="Q238" s="707"/>
    </row>
    <row r="239" spans="1:17" ht="15.75" thickBot="1">
      <c r="A239" s="38"/>
      <c r="B239" s="50"/>
      <c r="C239" s="70" t="s">
        <v>96</v>
      </c>
      <c r="D239" s="10"/>
      <c r="E239" s="10"/>
      <c r="F239" s="758"/>
      <c r="G239" s="759"/>
      <c r="H239" s="801"/>
      <c r="I239" s="761"/>
      <c r="J239" s="726"/>
      <c r="K239" s="802"/>
      <c r="L239" s="803"/>
      <c r="M239" s="765"/>
      <c r="N239" s="804"/>
      <c r="O239" s="767"/>
      <c r="P239" s="682"/>
      <c r="Q239" s="707"/>
    </row>
    <row r="240" spans="1:17">
      <c r="A240" s="125">
        <v>145</v>
      </c>
      <c r="B240" s="19"/>
      <c r="C240" s="65" t="s">
        <v>61</v>
      </c>
      <c r="D240" s="19" t="s">
        <v>231</v>
      </c>
      <c r="E240" s="15" t="s">
        <v>16</v>
      </c>
      <c r="F240" s="452">
        <v>1.298</v>
      </c>
      <c r="G240" s="502">
        <v>1.18</v>
      </c>
      <c r="H240" s="719">
        <v>1.94</v>
      </c>
      <c r="I240" s="738">
        <v>1.89</v>
      </c>
      <c r="J240" s="772">
        <v>3</v>
      </c>
      <c r="K240" s="737">
        <f t="shared" ref="K240:K245" si="23">(J240-1)</f>
        <v>2</v>
      </c>
      <c r="L240" s="754">
        <v>2</v>
      </c>
      <c r="M240" s="602">
        <v>2</v>
      </c>
      <c r="N240" s="657">
        <v>2.96</v>
      </c>
      <c r="O240" s="604">
        <v>0.96</v>
      </c>
      <c r="P240" s="658">
        <v>2.2942499999999999</v>
      </c>
      <c r="Q240" s="634">
        <v>2.1849999999999996</v>
      </c>
    </row>
    <row r="241" spans="1:17">
      <c r="A241" s="125">
        <v>146</v>
      </c>
      <c r="B241" s="21"/>
      <c r="C241" s="53" t="s">
        <v>118</v>
      </c>
      <c r="D241" s="20" t="s">
        <v>231</v>
      </c>
      <c r="E241" s="16" t="s">
        <v>16</v>
      </c>
      <c r="F241" s="453">
        <v>1.0010000000000001</v>
      </c>
      <c r="G241" s="503">
        <v>0.91</v>
      </c>
      <c r="H241" s="720">
        <v>2.09</v>
      </c>
      <c r="I241" s="740">
        <v>2.04</v>
      </c>
      <c r="J241" s="642">
        <v>3.1</v>
      </c>
      <c r="K241" s="583">
        <f t="shared" si="23"/>
        <v>2.1</v>
      </c>
      <c r="L241" s="795">
        <v>3</v>
      </c>
      <c r="M241" s="611">
        <v>3</v>
      </c>
      <c r="N241" s="693">
        <v>3.09</v>
      </c>
      <c r="O241" s="613">
        <v>1.0900000000000001</v>
      </c>
      <c r="P241" s="694">
        <v>2.415</v>
      </c>
      <c r="Q241" s="614">
        <v>2.2999999999999998</v>
      </c>
    </row>
    <row r="242" spans="1:17">
      <c r="A242" s="125">
        <v>147</v>
      </c>
      <c r="B242" s="20"/>
      <c r="C242" s="53" t="s">
        <v>119</v>
      </c>
      <c r="D242" s="20" t="s">
        <v>231</v>
      </c>
      <c r="E242" s="12" t="s">
        <v>16</v>
      </c>
      <c r="F242" s="453">
        <v>1.1000000000000001</v>
      </c>
      <c r="G242" s="503">
        <v>1</v>
      </c>
      <c r="H242" s="732">
        <v>2.4500000000000002</v>
      </c>
      <c r="I242" s="740">
        <v>2.4</v>
      </c>
      <c r="J242" s="646">
        <v>3.25</v>
      </c>
      <c r="K242" s="583">
        <f t="shared" si="23"/>
        <v>2.25</v>
      </c>
      <c r="L242" s="752">
        <v>4</v>
      </c>
      <c r="M242" s="611">
        <v>4</v>
      </c>
      <c r="N242" s="647">
        <v>3.29</v>
      </c>
      <c r="O242" s="613">
        <v>1.29</v>
      </c>
      <c r="P242" s="694">
        <v>2.7168749999999999</v>
      </c>
      <c r="Q242" s="614">
        <v>2.5874999999999999</v>
      </c>
    </row>
    <row r="243" spans="1:17">
      <c r="A243" s="125">
        <v>148</v>
      </c>
      <c r="B243" s="20"/>
      <c r="C243" s="53" t="s">
        <v>120</v>
      </c>
      <c r="D243" s="20" t="s">
        <v>231</v>
      </c>
      <c r="E243" s="16" t="s">
        <v>16</v>
      </c>
      <c r="F243" s="453">
        <v>1.4960000000000002</v>
      </c>
      <c r="G243" s="503">
        <v>1.36</v>
      </c>
      <c r="H243" s="732">
        <v>2.75</v>
      </c>
      <c r="I243" s="741">
        <v>2.7</v>
      </c>
      <c r="J243" s="646">
        <v>3.75</v>
      </c>
      <c r="K243" s="583">
        <f>(J243-1)</f>
        <v>2.75</v>
      </c>
      <c r="L243" s="752">
        <v>5</v>
      </c>
      <c r="M243" s="611">
        <v>5</v>
      </c>
      <c r="N243" s="647">
        <v>3.49</v>
      </c>
      <c r="O243" s="613">
        <v>1.49</v>
      </c>
      <c r="P243" s="694">
        <v>3.0187500000000003</v>
      </c>
      <c r="Q243" s="614">
        <v>2.875</v>
      </c>
    </row>
    <row r="244" spans="1:17">
      <c r="A244" s="125">
        <v>149</v>
      </c>
      <c r="B244" s="20"/>
      <c r="C244" s="53" t="s">
        <v>60</v>
      </c>
      <c r="D244" s="20" t="s">
        <v>231</v>
      </c>
      <c r="E244" s="16" t="s">
        <v>16</v>
      </c>
      <c r="F244" s="453">
        <v>2.8050000000000002</v>
      </c>
      <c r="G244" s="503">
        <v>2.5499999999999998</v>
      </c>
      <c r="H244" s="1042" t="s">
        <v>254</v>
      </c>
      <c r="I244" s="1042" t="s">
        <v>254</v>
      </c>
      <c r="J244" s="646">
        <v>3.5</v>
      </c>
      <c r="K244" s="583">
        <f t="shared" si="23"/>
        <v>2.5</v>
      </c>
      <c r="L244" s="752">
        <v>6</v>
      </c>
      <c r="M244" s="611">
        <v>6</v>
      </c>
      <c r="N244" s="647">
        <v>3.69</v>
      </c>
      <c r="O244" s="613">
        <v>1.69</v>
      </c>
      <c r="P244" s="694">
        <v>3.6225000000000001</v>
      </c>
      <c r="Q244" s="614">
        <v>3.4499999999999997</v>
      </c>
    </row>
    <row r="245" spans="1:17" ht="15.75" thickBot="1">
      <c r="A245" s="125">
        <v>150</v>
      </c>
      <c r="B245" s="22"/>
      <c r="C245" s="64" t="s">
        <v>59</v>
      </c>
      <c r="D245" s="22" t="s">
        <v>231</v>
      </c>
      <c r="E245" s="13" t="s">
        <v>16</v>
      </c>
      <c r="F245" s="454">
        <v>1.903</v>
      </c>
      <c r="G245" s="504">
        <v>1.73</v>
      </c>
      <c r="H245" s="721">
        <v>4.25</v>
      </c>
      <c r="I245" s="743">
        <v>4.2</v>
      </c>
      <c r="J245" s="652">
        <v>5</v>
      </c>
      <c r="K245" s="584">
        <f t="shared" si="23"/>
        <v>4</v>
      </c>
      <c r="L245" s="753">
        <v>7</v>
      </c>
      <c r="M245" s="628">
        <v>7</v>
      </c>
      <c r="N245" s="653">
        <v>3.89</v>
      </c>
      <c r="O245" s="630">
        <v>1.89</v>
      </c>
      <c r="P245" s="639">
        <v>3.6225000000000001</v>
      </c>
      <c r="Q245" s="744">
        <v>3.4499999999999997</v>
      </c>
    </row>
    <row r="246" spans="1:17" ht="15.75" thickBot="1">
      <c r="A246" s="50"/>
      <c r="B246" s="10"/>
      <c r="C246" s="58"/>
      <c r="D246" s="10"/>
      <c r="E246" s="10"/>
      <c r="F246" s="457"/>
      <c r="G246" s="145"/>
      <c r="H246" s="152"/>
      <c r="I246" s="152"/>
      <c r="J246" s="171"/>
      <c r="K246" s="180"/>
      <c r="L246" s="305"/>
      <c r="M246" s="309"/>
      <c r="N246" s="204"/>
      <c r="O246" s="211"/>
      <c r="P246" s="191"/>
      <c r="Q246" s="198"/>
    </row>
    <row r="247" spans="1:17">
      <c r="A247" s="7" t="s">
        <v>0</v>
      </c>
      <c r="B247" s="9" t="s">
        <v>1</v>
      </c>
      <c r="C247" s="6"/>
      <c r="D247" s="7" t="s">
        <v>6</v>
      </c>
      <c r="E247" s="367" t="s">
        <v>2</v>
      </c>
      <c r="F247" s="139" t="s">
        <v>11</v>
      </c>
      <c r="G247" s="139" t="s">
        <v>209</v>
      </c>
      <c r="H247" s="263" t="s">
        <v>11</v>
      </c>
      <c r="I247" s="159" t="s">
        <v>209</v>
      </c>
      <c r="J247" s="165" t="s">
        <v>11</v>
      </c>
      <c r="K247" s="166" t="s">
        <v>209</v>
      </c>
      <c r="L247" s="310" t="s">
        <v>11</v>
      </c>
      <c r="M247" s="310" t="s">
        <v>209</v>
      </c>
      <c r="N247" s="201" t="s">
        <v>11</v>
      </c>
      <c r="O247" s="201" t="s">
        <v>209</v>
      </c>
      <c r="P247" s="188" t="s">
        <v>11</v>
      </c>
      <c r="Q247" s="188" t="s">
        <v>209</v>
      </c>
    </row>
    <row r="248" spans="1:17">
      <c r="A248" s="4" t="s">
        <v>4</v>
      </c>
      <c r="B248" s="8" t="s">
        <v>105</v>
      </c>
      <c r="C248" s="3" t="s">
        <v>5</v>
      </c>
      <c r="D248" s="3" t="s">
        <v>4</v>
      </c>
      <c r="E248" s="3" t="s">
        <v>7</v>
      </c>
      <c r="F248" s="140" t="s">
        <v>3</v>
      </c>
      <c r="G248" s="140" t="s">
        <v>3</v>
      </c>
      <c r="H248" s="399" t="s">
        <v>3</v>
      </c>
      <c r="I248" s="150" t="s">
        <v>3</v>
      </c>
      <c r="J248" s="167" t="s">
        <v>3</v>
      </c>
      <c r="K248" s="168" t="s">
        <v>3</v>
      </c>
      <c r="L248" s="302" t="s">
        <v>3</v>
      </c>
      <c r="M248" s="302" t="s">
        <v>3</v>
      </c>
      <c r="N248" s="202" t="s">
        <v>3</v>
      </c>
      <c r="O248" s="202" t="s">
        <v>3</v>
      </c>
      <c r="P248" s="189" t="s">
        <v>3</v>
      </c>
      <c r="Q248" s="189" t="s">
        <v>3</v>
      </c>
    </row>
    <row r="249" spans="1:17" ht="15.75" thickBot="1">
      <c r="A249" s="49"/>
      <c r="B249" s="2" t="s">
        <v>9</v>
      </c>
      <c r="C249" s="1"/>
      <c r="D249" s="5"/>
      <c r="E249" s="362" t="s">
        <v>10</v>
      </c>
      <c r="F249" s="141" t="s">
        <v>8</v>
      </c>
      <c r="G249" s="141" t="s">
        <v>8</v>
      </c>
      <c r="H249" s="400" t="s">
        <v>8</v>
      </c>
      <c r="I249" s="151" t="s">
        <v>8</v>
      </c>
      <c r="J249" s="169" t="s">
        <v>8</v>
      </c>
      <c r="K249" s="170" t="s">
        <v>8</v>
      </c>
      <c r="L249" s="303" t="s">
        <v>8</v>
      </c>
      <c r="M249" s="303" t="s">
        <v>8</v>
      </c>
      <c r="N249" s="203" t="s">
        <v>8</v>
      </c>
      <c r="O249" s="203" t="s">
        <v>8</v>
      </c>
      <c r="P249" s="190" t="s">
        <v>8</v>
      </c>
      <c r="Q249" s="190" t="s">
        <v>8</v>
      </c>
    </row>
    <row r="250" spans="1:17">
      <c r="A250" s="38"/>
      <c r="B250" s="50"/>
      <c r="C250" s="99" t="s">
        <v>92</v>
      </c>
      <c r="D250" s="50"/>
      <c r="E250" s="50"/>
      <c r="F250" s="457"/>
      <c r="G250" s="145"/>
      <c r="H250" s="152"/>
      <c r="I250" s="153"/>
      <c r="J250" s="171"/>
      <c r="K250" s="172"/>
      <c r="L250" s="305"/>
      <c r="M250" s="306"/>
      <c r="N250" s="204"/>
      <c r="O250" s="205"/>
      <c r="P250" s="191"/>
      <c r="Q250" s="192"/>
    </row>
    <row r="251" spans="1:17" ht="15.75" thickBot="1">
      <c r="A251" s="38"/>
      <c r="B251" s="51"/>
      <c r="C251" s="70" t="s">
        <v>95</v>
      </c>
      <c r="D251" s="10"/>
      <c r="E251" s="10"/>
      <c r="F251" s="457"/>
      <c r="G251" s="145"/>
      <c r="H251" s="154"/>
      <c r="I251" s="153"/>
      <c r="J251" s="173"/>
      <c r="K251" s="174"/>
      <c r="L251" s="314"/>
      <c r="M251" s="306"/>
      <c r="N251" s="206"/>
      <c r="O251" s="205"/>
      <c r="P251" s="193"/>
      <c r="Q251" s="192"/>
    </row>
    <row r="252" spans="1:17">
      <c r="A252" s="126">
        <v>151</v>
      </c>
      <c r="B252" s="45"/>
      <c r="C252" s="60" t="s">
        <v>61</v>
      </c>
      <c r="D252" s="19" t="s">
        <v>231</v>
      </c>
      <c r="E252" s="15" t="s">
        <v>16</v>
      </c>
      <c r="F252" s="452">
        <v>13.475000000000001</v>
      </c>
      <c r="G252" s="805">
        <v>12.25</v>
      </c>
      <c r="H252" s="719">
        <v>5.55</v>
      </c>
      <c r="I252" s="738">
        <v>5.5</v>
      </c>
      <c r="J252" s="772">
        <v>6</v>
      </c>
      <c r="K252" s="737">
        <f t="shared" ref="K252:K253" si="24">(J252-1)</f>
        <v>5</v>
      </c>
      <c r="L252" s="754">
        <v>7</v>
      </c>
      <c r="M252" s="602">
        <v>7</v>
      </c>
      <c r="N252" s="657">
        <v>3.49</v>
      </c>
      <c r="O252" s="604">
        <v>1.49</v>
      </c>
      <c r="P252" s="605">
        <v>27.772500000000001</v>
      </c>
      <c r="Q252" s="634">
        <v>26.45</v>
      </c>
    </row>
    <row r="253" spans="1:17">
      <c r="A253" s="127">
        <v>152</v>
      </c>
      <c r="B253" s="42"/>
      <c r="C253" s="53" t="s">
        <v>118</v>
      </c>
      <c r="D253" s="20" t="s">
        <v>231</v>
      </c>
      <c r="E253" s="12" t="s">
        <v>16</v>
      </c>
      <c r="F253" s="453">
        <v>15.125000000000002</v>
      </c>
      <c r="G253" s="806">
        <v>13.75</v>
      </c>
      <c r="H253" s="732">
        <v>7.55</v>
      </c>
      <c r="I253" s="740">
        <v>7.5</v>
      </c>
      <c r="J253" s="646">
        <v>7</v>
      </c>
      <c r="K253" s="583">
        <f t="shared" si="24"/>
        <v>6</v>
      </c>
      <c r="L253" s="752">
        <v>8</v>
      </c>
      <c r="M253" s="611">
        <v>8</v>
      </c>
      <c r="N253" s="647">
        <v>3.89</v>
      </c>
      <c r="O253" s="613">
        <v>1.89</v>
      </c>
      <c r="P253" s="605">
        <v>30.187499999999996</v>
      </c>
      <c r="Q253" s="614">
        <v>28.749999999999996</v>
      </c>
    </row>
    <row r="254" spans="1:17" ht="15.75" thickBot="1">
      <c r="A254" s="120">
        <v>153</v>
      </c>
      <c r="B254" s="44"/>
      <c r="C254" s="64" t="s">
        <v>119</v>
      </c>
      <c r="D254" s="22" t="s">
        <v>231</v>
      </c>
      <c r="E254" s="13" t="s">
        <v>16</v>
      </c>
      <c r="F254" s="454">
        <v>16.775000000000002</v>
      </c>
      <c r="G254" s="807">
        <v>15.25</v>
      </c>
      <c r="H254" s="721">
        <v>9.5500000000000007</v>
      </c>
      <c r="I254" s="808">
        <v>9.5</v>
      </c>
      <c r="J254" s="1042" t="s">
        <v>254</v>
      </c>
      <c r="K254" s="1042" t="s">
        <v>254</v>
      </c>
      <c r="L254" s="753">
        <v>9</v>
      </c>
      <c r="M254" s="628">
        <v>9</v>
      </c>
      <c r="N254" s="653">
        <v>5.29</v>
      </c>
      <c r="O254" s="630">
        <v>2.29</v>
      </c>
      <c r="P254" s="706">
        <v>32.602499999999999</v>
      </c>
      <c r="Q254" s="809">
        <v>31.049999999999997</v>
      </c>
    </row>
    <row r="255" spans="1:17" ht="15.75" thickBot="1">
      <c r="A255" s="38"/>
      <c r="B255" s="50"/>
      <c r="C255" s="58"/>
      <c r="D255" s="10"/>
      <c r="E255" s="10"/>
      <c r="F255" s="758"/>
      <c r="G255" s="759"/>
      <c r="H255" s="760"/>
      <c r="I255" s="761"/>
      <c r="J255" s="762"/>
      <c r="K255" s="763"/>
      <c r="L255" s="764"/>
      <c r="M255" s="765"/>
      <c r="N255" s="766"/>
      <c r="O255" s="766"/>
      <c r="P255" s="810"/>
      <c r="Q255" s="811"/>
    </row>
    <row r="256" spans="1:17">
      <c r="A256" s="38"/>
      <c r="B256" s="11"/>
      <c r="C256" s="99" t="s">
        <v>210</v>
      </c>
      <c r="D256" s="11"/>
      <c r="E256" s="11"/>
      <c r="F256" s="468"/>
      <c r="G256" s="759"/>
      <c r="H256" s="417"/>
      <c r="I256" s="761"/>
      <c r="J256" s="418"/>
      <c r="K256" s="763"/>
      <c r="L256" s="405"/>
      <c r="M256" s="765"/>
      <c r="N256" s="419"/>
      <c r="O256" s="766"/>
      <c r="P256" s="812"/>
      <c r="Q256" s="707"/>
    </row>
    <row r="257" spans="1:17" ht="15.75" thickBot="1">
      <c r="A257" s="38"/>
      <c r="B257" s="50"/>
      <c r="C257" s="100" t="s">
        <v>71</v>
      </c>
      <c r="D257" s="50"/>
      <c r="E257" s="50"/>
      <c r="F257" s="758"/>
      <c r="G257" s="759"/>
      <c r="H257" s="813"/>
      <c r="I257" s="761"/>
      <c r="J257" s="726"/>
      <c r="K257" s="802"/>
      <c r="L257" s="803"/>
      <c r="M257" s="765"/>
      <c r="N257" s="804"/>
      <c r="O257" s="766"/>
      <c r="P257" s="814"/>
      <c r="Q257" s="815"/>
    </row>
    <row r="258" spans="1:17">
      <c r="A258" s="92">
        <v>154</v>
      </c>
      <c r="B258" s="47"/>
      <c r="C258" s="96" t="s">
        <v>70</v>
      </c>
      <c r="D258" s="19" t="s">
        <v>231</v>
      </c>
      <c r="E258" s="447" t="s">
        <v>16</v>
      </c>
      <c r="F258" s="452">
        <v>13.002000000000001</v>
      </c>
      <c r="G258" s="502">
        <v>11.82</v>
      </c>
      <c r="H258" s="816">
        <v>57.6</v>
      </c>
      <c r="I258" s="771">
        <v>53.16</v>
      </c>
      <c r="J258" s="641">
        <v>20.5</v>
      </c>
      <c r="K258" s="817">
        <f t="shared" ref="K258" si="25">(J258-1)</f>
        <v>19.5</v>
      </c>
      <c r="L258" s="739">
        <v>40</v>
      </c>
      <c r="M258" s="602">
        <v>40</v>
      </c>
      <c r="N258" s="603">
        <v>7.29</v>
      </c>
      <c r="O258" s="657">
        <v>5.29</v>
      </c>
      <c r="P258" s="658">
        <v>22.942499999999999</v>
      </c>
      <c r="Q258" s="634">
        <v>21.849999999999998</v>
      </c>
    </row>
    <row r="259" spans="1:17">
      <c r="A259" s="90">
        <v>155</v>
      </c>
      <c r="B259" s="42"/>
      <c r="C259" s="42" t="s">
        <v>228</v>
      </c>
      <c r="D259" s="20" t="s">
        <v>231</v>
      </c>
      <c r="E259" s="466" t="s">
        <v>217</v>
      </c>
      <c r="F259" s="453">
        <v>11</v>
      </c>
      <c r="G259" s="503">
        <v>10</v>
      </c>
      <c r="H259" s="732">
        <v>131.1</v>
      </c>
      <c r="I259" s="773">
        <v>127.48</v>
      </c>
      <c r="J259" s="645">
        <v>60</v>
      </c>
      <c r="K259" s="778">
        <f>(J259-10)</f>
        <v>50</v>
      </c>
      <c r="L259" s="662">
        <v>350</v>
      </c>
      <c r="M259" s="611">
        <v>350</v>
      </c>
      <c r="N259" s="612">
        <v>70.290000000000006</v>
      </c>
      <c r="O259" s="647">
        <v>65.290000000000006</v>
      </c>
      <c r="P259" s="694">
        <v>24.150000000000002</v>
      </c>
      <c r="Q259" s="614">
        <v>23</v>
      </c>
    </row>
    <row r="260" spans="1:17">
      <c r="A260" s="90">
        <v>156</v>
      </c>
      <c r="B260" s="37"/>
      <c r="C260" s="97" t="s">
        <v>98</v>
      </c>
      <c r="D260" s="20" t="s">
        <v>231</v>
      </c>
      <c r="E260" s="265" t="s">
        <v>16</v>
      </c>
      <c r="F260" s="453">
        <v>0.24200000000000002</v>
      </c>
      <c r="G260" s="503">
        <v>0.22</v>
      </c>
      <c r="H260" s="733">
        <v>1.25</v>
      </c>
      <c r="I260" s="774">
        <v>0.75</v>
      </c>
      <c r="J260" s="645">
        <v>0.6</v>
      </c>
      <c r="K260" s="778">
        <f>J260</f>
        <v>0.6</v>
      </c>
      <c r="L260" s="735">
        <v>20</v>
      </c>
      <c r="M260" s="611">
        <v>20</v>
      </c>
      <c r="N260" s="622">
        <v>16.489999999999998</v>
      </c>
      <c r="O260" s="647">
        <v>14.49</v>
      </c>
      <c r="P260" s="694">
        <v>0.48299999999999998</v>
      </c>
      <c r="Q260" s="614">
        <v>0.45999999999999996</v>
      </c>
    </row>
    <row r="261" spans="1:17">
      <c r="A261" s="90">
        <v>157</v>
      </c>
      <c r="B261" s="42"/>
      <c r="C261" s="42" t="s">
        <v>53</v>
      </c>
      <c r="D261" s="20" t="s">
        <v>231</v>
      </c>
      <c r="E261" s="265" t="s">
        <v>16</v>
      </c>
      <c r="F261" s="453">
        <v>5.5000000000000007E-2</v>
      </c>
      <c r="G261" s="503">
        <v>0.05</v>
      </c>
      <c r="H261" s="732">
        <v>1.75</v>
      </c>
      <c r="I261" s="774">
        <v>1.7</v>
      </c>
      <c r="J261" s="645">
        <v>0.6</v>
      </c>
      <c r="K261" s="778">
        <f t="shared" ref="K261:K265" si="26">J261</f>
        <v>0.6</v>
      </c>
      <c r="L261" s="662">
        <v>25</v>
      </c>
      <c r="M261" s="611">
        <v>25</v>
      </c>
      <c r="N261" s="612">
        <v>32.42</v>
      </c>
      <c r="O261" s="647">
        <v>30.42</v>
      </c>
      <c r="P261" s="694">
        <v>0.36224999999999996</v>
      </c>
      <c r="Q261" s="749">
        <v>0.34499999999999997</v>
      </c>
    </row>
    <row r="262" spans="1:17">
      <c r="A262" s="90">
        <v>158</v>
      </c>
      <c r="B262" s="37"/>
      <c r="C262" s="42" t="s">
        <v>115</v>
      </c>
      <c r="D262" s="20" t="s">
        <v>231</v>
      </c>
      <c r="E262" s="265" t="s">
        <v>16</v>
      </c>
      <c r="F262" s="453">
        <v>0.16500000000000001</v>
      </c>
      <c r="G262" s="503">
        <v>0.15</v>
      </c>
      <c r="H262" s="733">
        <v>0.24</v>
      </c>
      <c r="I262" s="774">
        <v>0.17</v>
      </c>
      <c r="J262" s="645">
        <v>0.6</v>
      </c>
      <c r="K262" s="778">
        <f t="shared" si="26"/>
        <v>0.6</v>
      </c>
      <c r="L262" s="735">
        <v>35</v>
      </c>
      <c r="M262" s="611">
        <v>35</v>
      </c>
      <c r="N262" s="622">
        <v>11.65</v>
      </c>
      <c r="O262" s="647">
        <v>9.65</v>
      </c>
      <c r="P262" s="694">
        <v>0.36224999999999996</v>
      </c>
      <c r="Q262" s="614">
        <v>0.34499999999999997</v>
      </c>
    </row>
    <row r="263" spans="1:17">
      <c r="A263" s="90">
        <v>159</v>
      </c>
      <c r="B263" s="37"/>
      <c r="C263" s="42" t="s">
        <v>114</v>
      </c>
      <c r="D263" s="20" t="s">
        <v>231</v>
      </c>
      <c r="E263" s="265" t="s">
        <v>16</v>
      </c>
      <c r="F263" s="453">
        <v>0.17600000000000002</v>
      </c>
      <c r="G263" s="503">
        <v>0.16</v>
      </c>
      <c r="H263" s="733">
        <v>0.28000000000000003</v>
      </c>
      <c r="I263" s="818">
        <v>0.23</v>
      </c>
      <c r="J263" s="645">
        <v>0.6</v>
      </c>
      <c r="K263" s="778">
        <f t="shared" si="26"/>
        <v>0.6</v>
      </c>
      <c r="L263" s="735">
        <v>5</v>
      </c>
      <c r="M263" s="611">
        <v>5</v>
      </c>
      <c r="N263" s="622">
        <v>18.97</v>
      </c>
      <c r="O263" s="647">
        <v>16.97</v>
      </c>
      <c r="P263" s="694">
        <v>0.36224999999999996</v>
      </c>
      <c r="Q263" s="614">
        <v>0.34499999999999997</v>
      </c>
    </row>
    <row r="264" spans="1:17">
      <c r="A264" s="90">
        <v>160</v>
      </c>
      <c r="B264" s="37"/>
      <c r="C264" s="42" t="s">
        <v>103</v>
      </c>
      <c r="D264" s="20" t="s">
        <v>231</v>
      </c>
      <c r="E264" s="265" t="s">
        <v>16</v>
      </c>
      <c r="F264" s="453">
        <v>2.75</v>
      </c>
      <c r="G264" s="503">
        <v>2.5</v>
      </c>
      <c r="H264" s="1042" t="s">
        <v>254</v>
      </c>
      <c r="I264" s="1042" t="s">
        <v>254</v>
      </c>
      <c r="J264" s="645">
        <v>0.6</v>
      </c>
      <c r="K264" s="778">
        <f t="shared" si="26"/>
        <v>0.6</v>
      </c>
      <c r="L264" s="735">
        <v>50</v>
      </c>
      <c r="M264" s="611">
        <v>50</v>
      </c>
      <c r="N264" s="1042" t="s">
        <v>254</v>
      </c>
      <c r="O264" s="1042" t="s">
        <v>254</v>
      </c>
      <c r="P264" s="694">
        <v>24.150000000000002</v>
      </c>
      <c r="Q264" s="749">
        <v>23</v>
      </c>
    </row>
    <row r="265" spans="1:17">
      <c r="A265" s="90">
        <v>161</v>
      </c>
      <c r="B265" s="37"/>
      <c r="C265" s="41" t="s">
        <v>99</v>
      </c>
      <c r="D265" s="20" t="s">
        <v>231</v>
      </c>
      <c r="E265" s="265" t="s">
        <v>16</v>
      </c>
      <c r="F265" s="453">
        <v>3.8500000000000005</v>
      </c>
      <c r="G265" s="503">
        <v>3.5</v>
      </c>
      <c r="H265" s="1042" t="s">
        <v>254</v>
      </c>
      <c r="I265" s="1042" t="s">
        <v>254</v>
      </c>
      <c r="J265" s="645">
        <v>0.6</v>
      </c>
      <c r="K265" s="778">
        <f t="shared" si="26"/>
        <v>0.6</v>
      </c>
      <c r="L265" s="735">
        <v>50</v>
      </c>
      <c r="M265" s="611">
        <v>50</v>
      </c>
      <c r="N265" s="1042" t="s">
        <v>254</v>
      </c>
      <c r="O265" s="1042" t="s">
        <v>254</v>
      </c>
      <c r="P265" s="694">
        <v>26.564999999999998</v>
      </c>
      <c r="Q265" s="614">
        <v>25.299999999999997</v>
      </c>
    </row>
    <row r="266" spans="1:17">
      <c r="A266" s="90">
        <v>162</v>
      </c>
      <c r="B266" s="37"/>
      <c r="C266" s="97" t="s">
        <v>100</v>
      </c>
      <c r="D266" s="20" t="s">
        <v>232</v>
      </c>
      <c r="E266" s="265" t="s">
        <v>16</v>
      </c>
      <c r="F266" s="453">
        <v>192.50000000000003</v>
      </c>
      <c r="G266" s="503">
        <v>175</v>
      </c>
      <c r="H266" s="1042" t="s">
        <v>254</v>
      </c>
      <c r="I266" s="1042" t="s">
        <v>254</v>
      </c>
      <c r="J266" s="1042" t="s">
        <v>254</v>
      </c>
      <c r="K266" s="1042" t="s">
        <v>254</v>
      </c>
      <c r="L266" s="735">
        <v>50</v>
      </c>
      <c r="M266" s="611">
        <v>50</v>
      </c>
      <c r="N266" s="622">
        <v>34.89</v>
      </c>
      <c r="O266" s="647">
        <v>32.889000000000003</v>
      </c>
      <c r="P266" s="694">
        <v>39.847499999999997</v>
      </c>
      <c r="Q266" s="614">
        <v>37.949999999999996</v>
      </c>
    </row>
    <row r="267" spans="1:17">
      <c r="A267" s="90">
        <v>163</v>
      </c>
      <c r="B267" s="37"/>
      <c r="C267" s="97" t="s">
        <v>101</v>
      </c>
      <c r="D267" s="20" t="s">
        <v>232</v>
      </c>
      <c r="E267" s="265" t="s">
        <v>16</v>
      </c>
      <c r="F267" s="453">
        <v>137.5</v>
      </c>
      <c r="G267" s="503">
        <v>125</v>
      </c>
      <c r="H267" s="813">
        <v>34</v>
      </c>
      <c r="I267" s="819">
        <v>29</v>
      </c>
      <c r="J267" s="1042" t="s">
        <v>254</v>
      </c>
      <c r="K267" s="1042" t="s">
        <v>254</v>
      </c>
      <c r="L267" s="735">
        <v>50</v>
      </c>
      <c r="M267" s="611">
        <v>50</v>
      </c>
      <c r="N267" s="622">
        <v>30.99</v>
      </c>
      <c r="O267" s="647">
        <v>28.99</v>
      </c>
      <c r="P267" s="694">
        <v>45.884999999999998</v>
      </c>
      <c r="Q267" s="614">
        <v>43.699999999999996</v>
      </c>
    </row>
    <row r="268" spans="1:17">
      <c r="A268" s="90">
        <v>164</v>
      </c>
      <c r="B268" s="37"/>
      <c r="C268" s="97" t="s">
        <v>72</v>
      </c>
      <c r="D268" s="20" t="s">
        <v>232</v>
      </c>
      <c r="E268" s="265" t="s">
        <v>16</v>
      </c>
      <c r="F268" s="453">
        <v>12.045</v>
      </c>
      <c r="G268" s="503">
        <v>10.95</v>
      </c>
      <c r="H268" s="733">
        <v>24</v>
      </c>
      <c r="I268" s="773">
        <v>19</v>
      </c>
      <c r="J268" s="645">
        <v>70</v>
      </c>
      <c r="K268" s="778">
        <f>(J268-10)</f>
        <v>60</v>
      </c>
      <c r="L268" s="735">
        <v>50</v>
      </c>
      <c r="M268" s="611">
        <v>50</v>
      </c>
      <c r="N268" s="622">
        <v>26.99</v>
      </c>
      <c r="O268" s="647">
        <v>24.99</v>
      </c>
      <c r="P268" s="694">
        <v>38.64</v>
      </c>
      <c r="Q268" s="749">
        <v>36.799999999999997</v>
      </c>
    </row>
    <row r="269" spans="1:17">
      <c r="A269" s="90">
        <v>165</v>
      </c>
      <c r="B269" s="37"/>
      <c r="C269" s="97" t="s">
        <v>112</v>
      </c>
      <c r="D269" s="20" t="s">
        <v>232</v>
      </c>
      <c r="E269" s="265" t="s">
        <v>16</v>
      </c>
      <c r="F269" s="453">
        <v>44.143000000000008</v>
      </c>
      <c r="G269" s="503">
        <v>40.130000000000003</v>
      </c>
      <c r="H269" s="733">
        <v>112</v>
      </c>
      <c r="I269" s="773">
        <v>109</v>
      </c>
      <c r="J269" s="645">
        <v>95</v>
      </c>
      <c r="K269" s="778">
        <f t="shared" ref="K269:K274" si="27">(J269-10)</f>
        <v>85</v>
      </c>
      <c r="L269" s="735">
        <v>50</v>
      </c>
      <c r="M269" s="611">
        <v>50</v>
      </c>
      <c r="N269" s="622">
        <v>63.99</v>
      </c>
      <c r="O269" s="647">
        <v>59.99</v>
      </c>
      <c r="P269" s="694">
        <v>86.94</v>
      </c>
      <c r="Q269" s="749">
        <v>82.8</v>
      </c>
    </row>
    <row r="270" spans="1:17">
      <c r="A270" s="90">
        <v>166</v>
      </c>
      <c r="B270" s="37"/>
      <c r="C270" s="97" t="s">
        <v>73</v>
      </c>
      <c r="D270" s="20" t="s">
        <v>232</v>
      </c>
      <c r="E270" s="265" t="s">
        <v>16</v>
      </c>
      <c r="F270" s="453">
        <v>137.5</v>
      </c>
      <c r="G270" s="503">
        <v>125</v>
      </c>
      <c r="H270" s="733">
        <v>34</v>
      </c>
      <c r="I270" s="774">
        <v>29</v>
      </c>
      <c r="J270" s="645">
        <v>74.5</v>
      </c>
      <c r="K270" s="778">
        <f t="shared" si="27"/>
        <v>64.5</v>
      </c>
      <c r="L270" s="735">
        <v>50</v>
      </c>
      <c r="M270" s="611">
        <v>50</v>
      </c>
      <c r="N270" s="622">
        <v>26.99</v>
      </c>
      <c r="O270" s="647">
        <v>24.99</v>
      </c>
      <c r="P270" s="694">
        <v>30.187499999999996</v>
      </c>
      <c r="Q270" s="614">
        <v>28.749999999999996</v>
      </c>
    </row>
    <row r="271" spans="1:17">
      <c r="A271" s="90">
        <v>167</v>
      </c>
      <c r="B271" s="37"/>
      <c r="C271" s="97" t="s">
        <v>74</v>
      </c>
      <c r="D271" s="20" t="s">
        <v>232</v>
      </c>
      <c r="E271" s="265" t="s">
        <v>16</v>
      </c>
      <c r="F271" s="453">
        <v>137.5</v>
      </c>
      <c r="G271" s="503">
        <v>125</v>
      </c>
      <c r="H271" s="733">
        <v>34</v>
      </c>
      <c r="I271" s="774">
        <v>29</v>
      </c>
      <c r="J271" s="645">
        <v>74.5</v>
      </c>
      <c r="K271" s="778">
        <f t="shared" si="27"/>
        <v>64.5</v>
      </c>
      <c r="L271" s="735">
        <v>50</v>
      </c>
      <c r="M271" s="611">
        <v>50</v>
      </c>
      <c r="N271" s="622">
        <v>26.99</v>
      </c>
      <c r="O271" s="647">
        <v>24.99</v>
      </c>
      <c r="P271" s="694">
        <v>30.187499999999996</v>
      </c>
      <c r="Q271" s="614">
        <v>28.749999999999996</v>
      </c>
    </row>
    <row r="272" spans="1:17">
      <c r="A272" s="90">
        <v>168</v>
      </c>
      <c r="B272" s="37"/>
      <c r="C272" s="97" t="s">
        <v>104</v>
      </c>
      <c r="D272" s="20" t="s">
        <v>232</v>
      </c>
      <c r="E272" s="265" t="s">
        <v>16</v>
      </c>
      <c r="F272" s="453">
        <v>139.99700000000001</v>
      </c>
      <c r="G272" s="503">
        <v>127.27</v>
      </c>
      <c r="H272" s="733">
        <v>176</v>
      </c>
      <c r="I272" s="774">
        <v>171</v>
      </c>
      <c r="J272" s="645">
        <v>238</v>
      </c>
      <c r="K272" s="778">
        <f t="shared" si="27"/>
        <v>228</v>
      </c>
      <c r="L272" s="735">
        <v>250</v>
      </c>
      <c r="M272" s="611">
        <v>250</v>
      </c>
      <c r="N272" s="622">
        <v>163</v>
      </c>
      <c r="O272" s="647">
        <v>159</v>
      </c>
      <c r="P272" s="694">
        <v>201.6525</v>
      </c>
      <c r="Q272" s="614">
        <v>192.04999999999998</v>
      </c>
    </row>
    <row r="273" spans="1:41">
      <c r="A273" s="90">
        <v>169</v>
      </c>
      <c r="B273" s="37"/>
      <c r="C273" s="97" t="s">
        <v>106</v>
      </c>
      <c r="D273" s="20" t="s">
        <v>232</v>
      </c>
      <c r="E273" s="265" t="s">
        <v>16</v>
      </c>
      <c r="F273" s="453">
        <v>139.99700000000001</v>
      </c>
      <c r="G273" s="503">
        <v>127.27</v>
      </c>
      <c r="H273" s="733">
        <v>176</v>
      </c>
      <c r="I273" s="774">
        <v>171</v>
      </c>
      <c r="J273" s="645">
        <v>238</v>
      </c>
      <c r="K273" s="778">
        <f t="shared" si="27"/>
        <v>228</v>
      </c>
      <c r="L273" s="735">
        <v>250</v>
      </c>
      <c r="M273" s="611">
        <v>250</v>
      </c>
      <c r="N273" s="622">
        <v>163</v>
      </c>
      <c r="O273" s="647">
        <v>159</v>
      </c>
      <c r="P273" s="694">
        <v>201.6525</v>
      </c>
      <c r="Q273" s="749">
        <v>192.04999999999998</v>
      </c>
    </row>
    <row r="274" spans="1:41">
      <c r="A274" s="90">
        <v>170</v>
      </c>
      <c r="B274" s="37"/>
      <c r="C274" s="97" t="s">
        <v>107</v>
      </c>
      <c r="D274" s="20" t="s">
        <v>232</v>
      </c>
      <c r="E274" s="265" t="s">
        <v>16</v>
      </c>
      <c r="F274" s="453">
        <v>2860.0000000000005</v>
      </c>
      <c r="G274" s="503">
        <v>2600</v>
      </c>
      <c r="H274" s="733">
        <v>176</v>
      </c>
      <c r="I274" s="774">
        <v>171</v>
      </c>
      <c r="J274" s="645">
        <v>174</v>
      </c>
      <c r="K274" s="778">
        <f t="shared" si="27"/>
        <v>164</v>
      </c>
      <c r="L274" s="735">
        <v>250</v>
      </c>
      <c r="M274" s="611">
        <v>250</v>
      </c>
      <c r="N274" s="622">
        <v>232</v>
      </c>
      <c r="O274" s="647">
        <v>229</v>
      </c>
      <c r="P274" s="694">
        <v>189.57749999999999</v>
      </c>
      <c r="Q274" s="614">
        <v>180.54999999999998</v>
      </c>
    </row>
    <row r="275" spans="1:41">
      <c r="A275" s="90">
        <v>180</v>
      </c>
      <c r="B275" s="37"/>
      <c r="C275" s="97" t="s">
        <v>108</v>
      </c>
      <c r="D275" s="20" t="s">
        <v>232</v>
      </c>
      <c r="E275" s="265" t="s">
        <v>16</v>
      </c>
      <c r="F275" s="453">
        <v>0.19800000000000001</v>
      </c>
      <c r="G275" s="503">
        <v>0.18</v>
      </c>
      <c r="H275" s="733">
        <v>0.35</v>
      </c>
      <c r="I275" s="774">
        <v>0.3</v>
      </c>
      <c r="J275" s="645">
        <v>0.65</v>
      </c>
      <c r="K275" s="778">
        <f t="shared" ref="K275:K276" si="28">J275</f>
        <v>0.65</v>
      </c>
      <c r="L275" s="735">
        <v>5</v>
      </c>
      <c r="M275" s="611">
        <v>5</v>
      </c>
      <c r="N275" s="622">
        <v>22.19</v>
      </c>
      <c r="O275" s="647">
        <v>20.190000000000001</v>
      </c>
      <c r="P275" s="694">
        <v>0.60375000000000001</v>
      </c>
      <c r="Q275" s="614">
        <v>0.57499999999999996</v>
      </c>
    </row>
    <row r="276" spans="1:41" ht="15.75" thickBot="1">
      <c r="A276" s="91">
        <v>190</v>
      </c>
      <c r="B276" s="44"/>
      <c r="C276" s="98" t="s">
        <v>109</v>
      </c>
      <c r="D276" s="22" t="s">
        <v>232</v>
      </c>
      <c r="E276" s="449" t="s">
        <v>16</v>
      </c>
      <c r="F276" s="454">
        <v>0.27500000000000002</v>
      </c>
      <c r="G276" s="504">
        <v>0.25</v>
      </c>
      <c r="H276" s="820">
        <v>0.4</v>
      </c>
      <c r="I276" s="821">
        <v>0.35</v>
      </c>
      <c r="J276" s="651">
        <v>0.65</v>
      </c>
      <c r="K276" s="822">
        <f t="shared" si="28"/>
        <v>0.65</v>
      </c>
      <c r="L276" s="665">
        <v>6</v>
      </c>
      <c r="M276" s="628">
        <v>6</v>
      </c>
      <c r="N276" s="629">
        <v>29.39</v>
      </c>
      <c r="O276" s="653">
        <v>27.39</v>
      </c>
      <c r="P276" s="639">
        <v>0.60375000000000001</v>
      </c>
      <c r="Q276" s="744">
        <v>0.57499999999999996</v>
      </c>
    </row>
    <row r="278" spans="1:41" ht="15.75" thickBot="1"/>
    <row r="279" spans="1:41" ht="15.75" thickBot="1">
      <c r="F279" s="1117" t="s">
        <v>255</v>
      </c>
      <c r="G279" s="1118"/>
      <c r="H279" s="1118"/>
      <c r="I279" s="1118"/>
      <c r="J279" s="1118"/>
      <c r="K279" s="1119"/>
      <c r="L279" s="1113" t="s">
        <v>248</v>
      </c>
      <c r="M279" s="1114"/>
      <c r="N279" s="1114"/>
      <c r="O279" s="1114"/>
      <c r="P279" s="1114"/>
      <c r="Q279" s="1120"/>
      <c r="R279" s="1121" t="s">
        <v>250</v>
      </c>
      <c r="S279" s="1122"/>
      <c r="T279" s="1122"/>
      <c r="U279" s="1122"/>
      <c r="V279" s="1122"/>
      <c r="W279" s="1122"/>
      <c r="X279" s="1108" t="s">
        <v>252</v>
      </c>
      <c r="Y279" s="1126"/>
      <c r="Z279" s="1126"/>
      <c r="AA279" s="1126"/>
      <c r="AB279" s="1126"/>
      <c r="AC279" s="1109"/>
      <c r="AD279" s="1123" t="s">
        <v>251</v>
      </c>
      <c r="AE279" s="1124"/>
      <c r="AF279" s="1124"/>
      <c r="AG279" s="1124"/>
      <c r="AH279" s="1124"/>
      <c r="AI279" s="1125"/>
      <c r="AJ279" s="1110" t="s">
        <v>253</v>
      </c>
      <c r="AK279" s="1110"/>
      <c r="AL279" s="1110"/>
      <c r="AM279" s="1110"/>
      <c r="AN279" s="1110"/>
      <c r="AO279" s="1111"/>
    </row>
    <row r="280" spans="1:41">
      <c r="A280" s="7" t="s">
        <v>32</v>
      </c>
      <c r="B280" s="9" t="s">
        <v>33</v>
      </c>
      <c r="C280" s="69"/>
      <c r="D280" s="7" t="s">
        <v>34</v>
      </c>
      <c r="E280" s="24" t="s">
        <v>3</v>
      </c>
      <c r="F280" s="140" t="s">
        <v>44</v>
      </c>
      <c r="G280" s="140" t="s">
        <v>44</v>
      </c>
      <c r="H280" s="219" t="s">
        <v>44</v>
      </c>
      <c r="I280" s="219" t="s">
        <v>209</v>
      </c>
      <c r="J280" s="219" t="s">
        <v>209</v>
      </c>
      <c r="K280" s="219" t="s">
        <v>209</v>
      </c>
      <c r="L280" s="150" t="s">
        <v>44</v>
      </c>
      <c r="M280" s="150" t="s">
        <v>44</v>
      </c>
      <c r="N280" s="150" t="s">
        <v>44</v>
      </c>
      <c r="O280" s="150" t="s">
        <v>209</v>
      </c>
      <c r="P280" s="150" t="s">
        <v>209</v>
      </c>
      <c r="Q280" s="150" t="s">
        <v>209</v>
      </c>
      <c r="R280" s="167" t="s">
        <v>44</v>
      </c>
      <c r="S280" s="168" t="s">
        <v>44</v>
      </c>
      <c r="T280" s="277" t="s">
        <v>44</v>
      </c>
      <c r="U280" s="277" t="s">
        <v>209</v>
      </c>
      <c r="V280" s="277" t="s">
        <v>209</v>
      </c>
      <c r="W280" s="277" t="s">
        <v>209</v>
      </c>
      <c r="X280" s="302" t="s">
        <v>44</v>
      </c>
      <c r="Y280" s="491" t="s">
        <v>44</v>
      </c>
      <c r="Z280" s="302" t="s">
        <v>44</v>
      </c>
      <c r="AA280" s="302" t="s">
        <v>209</v>
      </c>
      <c r="AB280" s="302" t="s">
        <v>209</v>
      </c>
      <c r="AC280" s="302" t="s">
        <v>209</v>
      </c>
      <c r="AD280" s="202" t="s">
        <v>44</v>
      </c>
      <c r="AE280" s="202" t="s">
        <v>44</v>
      </c>
      <c r="AF280" s="202" t="s">
        <v>44</v>
      </c>
      <c r="AG280" s="202" t="s">
        <v>209</v>
      </c>
      <c r="AH280" s="202" t="s">
        <v>209</v>
      </c>
      <c r="AI280" s="202" t="s">
        <v>209</v>
      </c>
      <c r="AJ280" s="493" t="s">
        <v>44</v>
      </c>
      <c r="AK280" s="189" t="s">
        <v>44</v>
      </c>
      <c r="AL280" s="256" t="s">
        <v>44</v>
      </c>
      <c r="AM280" s="256" t="s">
        <v>209</v>
      </c>
      <c r="AN280" s="256" t="s">
        <v>209</v>
      </c>
      <c r="AO280" s="256" t="s">
        <v>209</v>
      </c>
    </row>
    <row r="281" spans="1:41">
      <c r="A281" s="4" t="s">
        <v>4</v>
      </c>
      <c r="B281" s="8" t="s">
        <v>105</v>
      </c>
      <c r="C281" s="11" t="s">
        <v>5</v>
      </c>
      <c r="D281" s="4" t="s">
        <v>4</v>
      </c>
      <c r="E281" s="11" t="s">
        <v>35</v>
      </c>
      <c r="F281" s="140" t="s">
        <v>8</v>
      </c>
      <c r="G281" s="140" t="s">
        <v>8</v>
      </c>
      <c r="H281" s="219" t="s">
        <v>8</v>
      </c>
      <c r="I281" s="219" t="s">
        <v>3</v>
      </c>
      <c r="J281" s="219" t="s">
        <v>3</v>
      </c>
      <c r="K281" s="219" t="s">
        <v>3</v>
      </c>
      <c r="L281" s="150" t="s">
        <v>8</v>
      </c>
      <c r="M281" s="150" t="s">
        <v>8</v>
      </c>
      <c r="N281" s="150" t="s">
        <v>8</v>
      </c>
      <c r="O281" s="150" t="s">
        <v>3</v>
      </c>
      <c r="P281" s="150" t="s">
        <v>3</v>
      </c>
      <c r="Q281" s="150" t="s">
        <v>3</v>
      </c>
      <c r="R281" s="167" t="s">
        <v>8</v>
      </c>
      <c r="S281" s="168" t="s">
        <v>8</v>
      </c>
      <c r="T281" s="277" t="s">
        <v>8</v>
      </c>
      <c r="U281" s="277" t="s">
        <v>3</v>
      </c>
      <c r="V281" s="277" t="s">
        <v>3</v>
      </c>
      <c r="W281" s="277" t="s">
        <v>3</v>
      </c>
      <c r="X281" s="302" t="s">
        <v>8</v>
      </c>
      <c r="Y281" s="491" t="s">
        <v>8</v>
      </c>
      <c r="Z281" s="302" t="s">
        <v>8</v>
      </c>
      <c r="AA281" s="302" t="s">
        <v>3</v>
      </c>
      <c r="AB281" s="302" t="s">
        <v>3</v>
      </c>
      <c r="AC281" s="302" t="s">
        <v>3</v>
      </c>
      <c r="AD281" s="202" t="s">
        <v>8</v>
      </c>
      <c r="AE281" s="202" t="s">
        <v>8</v>
      </c>
      <c r="AF281" s="202" t="s">
        <v>8</v>
      </c>
      <c r="AG281" s="202" t="s">
        <v>3</v>
      </c>
      <c r="AH281" s="202" t="s">
        <v>3</v>
      </c>
      <c r="AI281" s="202" t="s">
        <v>3</v>
      </c>
      <c r="AJ281" s="493" t="s">
        <v>8</v>
      </c>
      <c r="AK281" s="189" t="s">
        <v>8</v>
      </c>
      <c r="AL281" s="256" t="s">
        <v>8</v>
      </c>
      <c r="AM281" s="256" t="s">
        <v>3</v>
      </c>
      <c r="AN281" s="256" t="s">
        <v>3</v>
      </c>
      <c r="AO281" s="256" t="s">
        <v>3</v>
      </c>
    </row>
    <row r="282" spans="1:41" ht="15.75" thickBot="1">
      <c r="A282" s="49"/>
      <c r="B282" s="2" t="s">
        <v>9</v>
      </c>
      <c r="C282" s="71"/>
      <c r="D282" s="49"/>
      <c r="E282" s="18" t="s">
        <v>10</v>
      </c>
      <c r="F282" s="141" t="s">
        <v>36</v>
      </c>
      <c r="G282" s="141" t="s">
        <v>36</v>
      </c>
      <c r="H282" s="220" t="s">
        <v>36</v>
      </c>
      <c r="I282" s="220" t="s">
        <v>8</v>
      </c>
      <c r="J282" s="220" t="s">
        <v>8</v>
      </c>
      <c r="K282" s="220" t="s">
        <v>8</v>
      </c>
      <c r="L282" s="151" t="s">
        <v>36</v>
      </c>
      <c r="M282" s="151" t="s">
        <v>36</v>
      </c>
      <c r="N282" s="151" t="s">
        <v>36</v>
      </c>
      <c r="O282" s="151" t="s">
        <v>8</v>
      </c>
      <c r="P282" s="151" t="s">
        <v>8</v>
      </c>
      <c r="Q282" s="151" t="s">
        <v>8</v>
      </c>
      <c r="R282" s="169" t="s">
        <v>36</v>
      </c>
      <c r="S282" s="170" t="s">
        <v>36</v>
      </c>
      <c r="T282" s="278" t="s">
        <v>36</v>
      </c>
      <c r="U282" s="278" t="s">
        <v>8</v>
      </c>
      <c r="V282" s="278" t="s">
        <v>8</v>
      </c>
      <c r="W282" s="278" t="s">
        <v>8</v>
      </c>
      <c r="X282" s="303" t="s">
        <v>36</v>
      </c>
      <c r="Y282" s="492" t="s">
        <v>36</v>
      </c>
      <c r="Z282" s="303" t="s">
        <v>36</v>
      </c>
      <c r="AA282" s="303" t="s">
        <v>8</v>
      </c>
      <c r="AB282" s="303" t="s">
        <v>8</v>
      </c>
      <c r="AC282" s="303" t="s">
        <v>8</v>
      </c>
      <c r="AD282" s="203" t="s">
        <v>36</v>
      </c>
      <c r="AE282" s="203" t="s">
        <v>36</v>
      </c>
      <c r="AF282" s="203" t="s">
        <v>36</v>
      </c>
      <c r="AG282" s="203" t="s">
        <v>8</v>
      </c>
      <c r="AH282" s="203" t="s">
        <v>8</v>
      </c>
      <c r="AI282" s="203" t="s">
        <v>8</v>
      </c>
      <c r="AJ282" s="494" t="s">
        <v>36</v>
      </c>
      <c r="AK282" s="190" t="s">
        <v>36</v>
      </c>
      <c r="AL282" s="266" t="s">
        <v>36</v>
      </c>
      <c r="AM282" s="266" t="s">
        <v>8</v>
      </c>
      <c r="AN282" s="266" t="s">
        <v>8</v>
      </c>
      <c r="AO282" s="266" t="s">
        <v>8</v>
      </c>
    </row>
    <row r="283" spans="1:41" ht="15.75" thickBot="1">
      <c r="A283" s="38"/>
      <c r="B283" s="17"/>
      <c r="C283" s="50"/>
      <c r="D283" s="50"/>
      <c r="E283" s="11"/>
      <c r="F283" s="469"/>
      <c r="G283" s="350"/>
      <c r="H283" s="470"/>
      <c r="I283" s="470"/>
      <c r="J283" s="470"/>
      <c r="K283" s="471"/>
      <c r="L283" s="162"/>
      <c r="M283" s="162"/>
      <c r="N283" s="152"/>
      <c r="O283" s="152"/>
      <c r="P283" s="152"/>
      <c r="Q283" s="153"/>
      <c r="R283" s="181"/>
      <c r="S283" s="279"/>
      <c r="T283" s="280"/>
      <c r="U283" s="280"/>
      <c r="V283" s="280"/>
      <c r="W283" s="281"/>
      <c r="X283" s="304"/>
      <c r="Y283" s="304"/>
      <c r="Z283" s="305"/>
      <c r="AA283" s="305"/>
      <c r="AB283" s="305"/>
      <c r="AC283" s="306"/>
      <c r="AD283" s="498"/>
      <c r="AE283" s="212"/>
      <c r="AF283" s="204"/>
      <c r="AG283" s="204"/>
      <c r="AH283" s="204"/>
      <c r="AI283" s="205"/>
      <c r="AJ283" s="199"/>
      <c r="AK283" s="199"/>
      <c r="AL283" s="267"/>
      <c r="AM283" s="267"/>
      <c r="AN283" s="267"/>
      <c r="AO283" s="200"/>
    </row>
    <row r="284" spans="1:41" ht="30.75" thickBot="1">
      <c r="A284" s="38"/>
      <c r="B284" s="50"/>
      <c r="C284" s="102" t="s">
        <v>207</v>
      </c>
      <c r="D284" s="50"/>
      <c r="E284" s="50"/>
      <c r="F284" s="462"/>
      <c r="G284" s="252"/>
      <c r="H284" s="253"/>
      <c r="I284" s="253"/>
      <c r="J284" s="253"/>
      <c r="K284" s="352"/>
      <c r="L284" s="152"/>
      <c r="M284" s="152"/>
      <c r="N284" s="152"/>
      <c r="O284" s="152"/>
      <c r="P284" s="152"/>
      <c r="Q284" s="153"/>
      <c r="R284" s="171"/>
      <c r="S284" s="282"/>
      <c r="T284" s="280"/>
      <c r="U284" s="280"/>
      <c r="V284" s="280"/>
      <c r="W284" s="281"/>
      <c r="X284" s="305"/>
      <c r="Y284" s="305"/>
      <c r="Z284" s="305"/>
      <c r="AA284" s="305"/>
      <c r="AB284" s="305"/>
      <c r="AC284" s="306"/>
      <c r="AD284" s="497"/>
      <c r="AE284" s="204"/>
      <c r="AF284" s="204"/>
      <c r="AG284" s="204"/>
      <c r="AH284" s="204"/>
      <c r="AI284" s="205"/>
      <c r="AJ284" s="191"/>
      <c r="AK284" s="191"/>
      <c r="AL284" s="267"/>
      <c r="AM284" s="267"/>
      <c r="AN284" s="267"/>
      <c r="AO284" s="200"/>
    </row>
    <row r="285" spans="1:41" ht="30.75" thickBot="1">
      <c r="A285" s="39"/>
      <c r="B285" s="50"/>
      <c r="C285" s="103" t="s">
        <v>141</v>
      </c>
      <c r="D285" s="39"/>
      <c r="E285" s="50"/>
      <c r="F285" s="223" t="s">
        <v>37</v>
      </c>
      <c r="G285" s="224" t="s">
        <v>38</v>
      </c>
      <c r="H285" s="225" t="s">
        <v>45</v>
      </c>
      <c r="I285" s="225" t="s">
        <v>37</v>
      </c>
      <c r="J285" s="226" t="s">
        <v>38</v>
      </c>
      <c r="K285" s="225" t="s">
        <v>45</v>
      </c>
      <c r="L285" s="258" t="s">
        <v>37</v>
      </c>
      <c r="M285" s="259" t="s">
        <v>38</v>
      </c>
      <c r="N285" s="258" t="s">
        <v>45</v>
      </c>
      <c r="O285" s="258" t="s">
        <v>37</v>
      </c>
      <c r="P285" s="259" t="s">
        <v>38</v>
      </c>
      <c r="Q285" s="258" t="s">
        <v>45</v>
      </c>
      <c r="R285" s="283" t="s">
        <v>37</v>
      </c>
      <c r="S285" s="284" t="s">
        <v>38</v>
      </c>
      <c r="T285" s="285" t="s">
        <v>45</v>
      </c>
      <c r="U285" s="285" t="s">
        <v>37</v>
      </c>
      <c r="V285" s="286" t="s">
        <v>38</v>
      </c>
      <c r="W285" s="285" t="s">
        <v>45</v>
      </c>
      <c r="X285" s="307" t="s">
        <v>37</v>
      </c>
      <c r="Y285" s="308" t="s">
        <v>38</v>
      </c>
      <c r="Z285" s="307" t="s">
        <v>45</v>
      </c>
      <c r="AA285" s="307" t="s">
        <v>37</v>
      </c>
      <c r="AB285" s="308" t="s">
        <v>38</v>
      </c>
      <c r="AC285" s="307" t="s">
        <v>45</v>
      </c>
      <c r="AD285" s="320" t="s">
        <v>37</v>
      </c>
      <c r="AE285" s="321" t="s">
        <v>38</v>
      </c>
      <c r="AF285" s="320" t="s">
        <v>45</v>
      </c>
      <c r="AG285" s="320" t="s">
        <v>37</v>
      </c>
      <c r="AH285" s="321" t="s">
        <v>38</v>
      </c>
      <c r="AI285" s="320" t="s">
        <v>45</v>
      </c>
      <c r="AJ285" s="329" t="s">
        <v>37</v>
      </c>
      <c r="AK285" s="328" t="s">
        <v>38</v>
      </c>
      <c r="AL285" s="268" t="s">
        <v>45</v>
      </c>
      <c r="AM285" s="268" t="s">
        <v>37</v>
      </c>
      <c r="AN285" s="269" t="s">
        <v>38</v>
      </c>
      <c r="AO285" s="268" t="s">
        <v>45</v>
      </c>
    </row>
    <row r="286" spans="1:41">
      <c r="A286" s="128">
        <v>191</v>
      </c>
      <c r="B286" s="47"/>
      <c r="C286" s="47" t="s">
        <v>39</v>
      </c>
      <c r="D286" s="19" t="s">
        <v>232</v>
      </c>
      <c r="E286" s="472" t="s">
        <v>16</v>
      </c>
      <c r="F286" s="823">
        <v>487.06240000000008</v>
      </c>
      <c r="G286" s="824">
        <v>511.41200000000003</v>
      </c>
      <c r="H286" s="824">
        <v>536.98480000000006</v>
      </c>
      <c r="I286" s="825">
        <v>442.78400000000005</v>
      </c>
      <c r="J286" s="825">
        <v>464.92</v>
      </c>
      <c r="K286" s="826">
        <v>488.16800000000006</v>
      </c>
      <c r="L286" s="827">
        <v>600</v>
      </c>
      <c r="M286" s="713">
        <v>620</v>
      </c>
      <c r="N286" s="713">
        <v>640</v>
      </c>
      <c r="O286" s="828">
        <v>580</v>
      </c>
      <c r="P286" s="713">
        <v>600</v>
      </c>
      <c r="Q286" s="829">
        <v>620</v>
      </c>
      <c r="R286" s="830">
        <v>550</v>
      </c>
      <c r="S286" s="772">
        <v>600</v>
      </c>
      <c r="T286" s="582">
        <v>660</v>
      </c>
      <c r="U286" s="830">
        <v>525</v>
      </c>
      <c r="V286" s="772">
        <v>575</v>
      </c>
      <c r="W286" s="582">
        <v>635</v>
      </c>
      <c r="X286" s="831">
        <v>500</v>
      </c>
      <c r="Y286" s="754">
        <v>550</v>
      </c>
      <c r="Z286" s="832">
        <v>600</v>
      </c>
      <c r="AA286" s="833">
        <v>650</v>
      </c>
      <c r="AB286" s="834">
        <v>700</v>
      </c>
      <c r="AC286" s="832">
        <v>750</v>
      </c>
      <c r="AD286" s="835">
        <v>475</v>
      </c>
      <c r="AE286" s="836">
        <v>525</v>
      </c>
      <c r="AF286" s="836">
        <v>575</v>
      </c>
      <c r="AG286" s="837">
        <v>450</v>
      </c>
      <c r="AH286" s="836">
        <v>500</v>
      </c>
      <c r="AI286" s="838">
        <v>550</v>
      </c>
      <c r="AJ286" s="839">
        <v>525</v>
      </c>
      <c r="AK286" s="840">
        <v>540</v>
      </c>
      <c r="AL286" s="840">
        <v>560</v>
      </c>
      <c r="AM286" s="841">
        <v>525</v>
      </c>
      <c r="AN286" s="840">
        <v>540</v>
      </c>
      <c r="AO286" s="634">
        <v>560</v>
      </c>
    </row>
    <row r="287" spans="1:41">
      <c r="A287" s="129">
        <v>192</v>
      </c>
      <c r="B287" s="42"/>
      <c r="C287" s="42" t="s">
        <v>40</v>
      </c>
      <c r="D287" s="20" t="s">
        <v>232</v>
      </c>
      <c r="E287" s="473" t="s">
        <v>16</v>
      </c>
      <c r="F287" s="842">
        <v>511.41200000000003</v>
      </c>
      <c r="G287" s="843">
        <v>536.98480000000006</v>
      </c>
      <c r="H287" s="843">
        <v>563.83360000000005</v>
      </c>
      <c r="I287" s="844">
        <v>464.92</v>
      </c>
      <c r="J287" s="844">
        <v>488.16800000000006</v>
      </c>
      <c r="K287" s="845">
        <v>512.57600000000002</v>
      </c>
      <c r="L287" s="846">
        <v>610</v>
      </c>
      <c r="M287" s="714">
        <v>630</v>
      </c>
      <c r="N287" s="714">
        <v>650</v>
      </c>
      <c r="O287" s="847">
        <v>590</v>
      </c>
      <c r="P287" s="714">
        <v>610</v>
      </c>
      <c r="Q287" s="848">
        <v>630</v>
      </c>
      <c r="R287" s="778">
        <v>600</v>
      </c>
      <c r="S287" s="646">
        <v>625</v>
      </c>
      <c r="T287" s="583">
        <v>760</v>
      </c>
      <c r="U287" s="778">
        <v>575</v>
      </c>
      <c r="V287" s="646">
        <v>625</v>
      </c>
      <c r="W287" s="583">
        <v>735</v>
      </c>
      <c r="X287" s="779">
        <v>550</v>
      </c>
      <c r="Y287" s="752">
        <v>600</v>
      </c>
      <c r="Z287" s="849">
        <v>650</v>
      </c>
      <c r="AA287" s="850">
        <v>700</v>
      </c>
      <c r="AB287" s="851">
        <v>750</v>
      </c>
      <c r="AC287" s="849">
        <v>800</v>
      </c>
      <c r="AD287" s="852">
        <v>500</v>
      </c>
      <c r="AE287" s="853">
        <v>550</v>
      </c>
      <c r="AF287" s="853">
        <v>600</v>
      </c>
      <c r="AG287" s="854">
        <v>475</v>
      </c>
      <c r="AH287" s="853">
        <v>525</v>
      </c>
      <c r="AI287" s="855">
        <v>575</v>
      </c>
      <c r="AJ287" s="856">
        <v>560</v>
      </c>
      <c r="AK287" s="857">
        <v>575</v>
      </c>
      <c r="AL287" s="857">
        <v>595</v>
      </c>
      <c r="AM287" s="781">
        <v>560</v>
      </c>
      <c r="AN287" s="857">
        <v>575</v>
      </c>
      <c r="AO287" s="614">
        <v>595</v>
      </c>
    </row>
    <row r="288" spans="1:41">
      <c r="A288" s="129">
        <v>193</v>
      </c>
      <c r="B288" s="42"/>
      <c r="C288" s="42" t="s">
        <v>41</v>
      </c>
      <c r="D288" s="20" t="s">
        <v>232</v>
      </c>
      <c r="E288" s="466" t="s">
        <v>16</v>
      </c>
      <c r="F288" s="842">
        <v>536.98480000000006</v>
      </c>
      <c r="G288" s="843">
        <v>563.83360000000005</v>
      </c>
      <c r="H288" s="843">
        <v>592.02880000000005</v>
      </c>
      <c r="I288" s="844">
        <v>488.16800000000006</v>
      </c>
      <c r="J288" s="844">
        <v>512.57600000000002</v>
      </c>
      <c r="K288" s="845">
        <v>538.20799999999997</v>
      </c>
      <c r="L288" s="846">
        <v>620</v>
      </c>
      <c r="M288" s="714">
        <v>640</v>
      </c>
      <c r="N288" s="714">
        <v>660</v>
      </c>
      <c r="O288" s="847">
        <v>600</v>
      </c>
      <c r="P288" s="714">
        <v>620</v>
      </c>
      <c r="Q288" s="848">
        <v>640</v>
      </c>
      <c r="R288" s="778">
        <v>650</v>
      </c>
      <c r="S288" s="646">
        <v>650</v>
      </c>
      <c r="T288" s="583">
        <v>860</v>
      </c>
      <c r="U288" s="778">
        <v>625</v>
      </c>
      <c r="V288" s="646">
        <v>675</v>
      </c>
      <c r="W288" s="583">
        <v>835</v>
      </c>
      <c r="X288" s="779">
        <v>600</v>
      </c>
      <c r="Y288" s="752">
        <v>650</v>
      </c>
      <c r="Z288" s="849">
        <v>700</v>
      </c>
      <c r="AA288" s="850">
        <v>750</v>
      </c>
      <c r="AB288" s="851">
        <v>800</v>
      </c>
      <c r="AC288" s="849">
        <v>850</v>
      </c>
      <c r="AD288" s="852">
        <v>550</v>
      </c>
      <c r="AE288" s="853">
        <v>575</v>
      </c>
      <c r="AF288" s="853">
        <v>625</v>
      </c>
      <c r="AG288" s="854">
        <v>500</v>
      </c>
      <c r="AH288" s="853">
        <v>550</v>
      </c>
      <c r="AI288" s="855">
        <v>600</v>
      </c>
      <c r="AJ288" s="856">
        <v>610</v>
      </c>
      <c r="AK288" s="857">
        <v>630</v>
      </c>
      <c r="AL288" s="857">
        <v>640</v>
      </c>
      <c r="AM288" s="781">
        <v>610</v>
      </c>
      <c r="AN288" s="857">
        <v>630</v>
      </c>
      <c r="AO288" s="614">
        <v>640</v>
      </c>
    </row>
    <row r="289" spans="1:41">
      <c r="A289" s="129">
        <v>194</v>
      </c>
      <c r="B289" s="42"/>
      <c r="C289" s="42" t="s">
        <v>42</v>
      </c>
      <c r="D289" s="20" t="s">
        <v>232</v>
      </c>
      <c r="E289" s="473" t="s">
        <v>16</v>
      </c>
      <c r="F289" s="842">
        <v>563.83360000000005</v>
      </c>
      <c r="G289" s="843">
        <v>592.02880000000005</v>
      </c>
      <c r="H289" s="843">
        <v>621.63200000000006</v>
      </c>
      <c r="I289" s="844">
        <v>512.57600000000002</v>
      </c>
      <c r="J289" s="844">
        <v>538.20799999999997</v>
      </c>
      <c r="K289" s="845">
        <v>565.12</v>
      </c>
      <c r="L289" s="846">
        <v>630</v>
      </c>
      <c r="M289" s="714">
        <v>650</v>
      </c>
      <c r="N289" s="714">
        <v>670</v>
      </c>
      <c r="O289" s="847">
        <v>610</v>
      </c>
      <c r="P289" s="714">
        <v>630</v>
      </c>
      <c r="Q289" s="848">
        <v>650</v>
      </c>
      <c r="R289" s="778">
        <v>700</v>
      </c>
      <c r="S289" s="646">
        <v>777.5</v>
      </c>
      <c r="T289" s="583">
        <v>910</v>
      </c>
      <c r="U289" s="778">
        <v>675</v>
      </c>
      <c r="V289" s="646">
        <v>725</v>
      </c>
      <c r="W289" s="583">
        <v>885</v>
      </c>
      <c r="X289" s="779">
        <v>650</v>
      </c>
      <c r="Y289" s="752">
        <v>700</v>
      </c>
      <c r="Z289" s="849">
        <v>750</v>
      </c>
      <c r="AA289" s="850">
        <v>800</v>
      </c>
      <c r="AB289" s="851">
        <v>850</v>
      </c>
      <c r="AC289" s="849">
        <v>900</v>
      </c>
      <c r="AD289" s="852">
        <v>650</v>
      </c>
      <c r="AE289" s="853">
        <v>600</v>
      </c>
      <c r="AF289" s="853">
        <v>650</v>
      </c>
      <c r="AG289" s="854">
        <v>625</v>
      </c>
      <c r="AH289" s="853">
        <v>650</v>
      </c>
      <c r="AI289" s="855">
        <v>680</v>
      </c>
      <c r="AJ289" s="856">
        <v>660</v>
      </c>
      <c r="AK289" s="857">
        <v>675</v>
      </c>
      <c r="AL289" s="857">
        <v>690</v>
      </c>
      <c r="AM289" s="781">
        <v>660</v>
      </c>
      <c r="AN289" s="857">
        <v>675</v>
      </c>
      <c r="AO289" s="614">
        <v>690</v>
      </c>
    </row>
    <row r="290" spans="1:41" ht="15.75" thickBot="1">
      <c r="A290" s="130">
        <v>195</v>
      </c>
      <c r="B290" s="44"/>
      <c r="C290" s="44" t="s">
        <v>43</v>
      </c>
      <c r="D290" s="22" t="s">
        <v>232</v>
      </c>
      <c r="E290" s="474" t="s">
        <v>16</v>
      </c>
      <c r="F290" s="858">
        <v>592.02880000000005</v>
      </c>
      <c r="G290" s="859">
        <v>621.63200000000006</v>
      </c>
      <c r="H290" s="859">
        <v>652.71360000000016</v>
      </c>
      <c r="I290" s="860">
        <v>538.20799999999997</v>
      </c>
      <c r="J290" s="860">
        <v>565.12</v>
      </c>
      <c r="K290" s="861">
        <v>593.37600000000009</v>
      </c>
      <c r="L290" s="862">
        <v>640</v>
      </c>
      <c r="M290" s="715">
        <v>660</v>
      </c>
      <c r="N290" s="715">
        <v>680</v>
      </c>
      <c r="O290" s="863">
        <v>620</v>
      </c>
      <c r="P290" s="715">
        <v>640</v>
      </c>
      <c r="Q290" s="864">
        <v>660</v>
      </c>
      <c r="R290" s="822">
        <v>750</v>
      </c>
      <c r="S290" s="652">
        <v>800</v>
      </c>
      <c r="T290" s="584">
        <v>960</v>
      </c>
      <c r="U290" s="822">
        <v>725</v>
      </c>
      <c r="V290" s="652">
        <v>775</v>
      </c>
      <c r="W290" s="584">
        <v>935</v>
      </c>
      <c r="X290" s="865">
        <v>700</v>
      </c>
      <c r="Y290" s="753">
        <v>750</v>
      </c>
      <c r="Z290" s="866">
        <v>800</v>
      </c>
      <c r="AA290" s="867">
        <v>850</v>
      </c>
      <c r="AB290" s="868">
        <v>900</v>
      </c>
      <c r="AC290" s="866">
        <v>950</v>
      </c>
      <c r="AD290" s="869">
        <v>675</v>
      </c>
      <c r="AE290" s="870">
        <v>705</v>
      </c>
      <c r="AF290" s="870">
        <v>725</v>
      </c>
      <c r="AG290" s="871">
        <v>650</v>
      </c>
      <c r="AH290" s="870">
        <v>680</v>
      </c>
      <c r="AI290" s="872">
        <v>700</v>
      </c>
      <c r="AJ290" s="873">
        <v>740</v>
      </c>
      <c r="AK290" s="874">
        <v>750</v>
      </c>
      <c r="AL290" s="874">
        <v>760</v>
      </c>
      <c r="AM290" s="875">
        <v>740</v>
      </c>
      <c r="AN290" s="874">
        <v>750</v>
      </c>
      <c r="AO290" s="632">
        <v>760</v>
      </c>
    </row>
    <row r="291" spans="1:41" ht="15.75" thickBot="1">
      <c r="A291" s="38"/>
      <c r="B291" s="50"/>
      <c r="C291" s="50"/>
      <c r="D291" s="50"/>
      <c r="E291" s="23"/>
      <c r="F291" s="455"/>
      <c r="G291" s="149"/>
      <c r="H291" s="475"/>
      <c r="I291" s="476"/>
      <c r="J291" s="476"/>
      <c r="K291" s="477"/>
      <c r="L291" s="152"/>
      <c r="M291" s="152"/>
      <c r="N291" s="152"/>
      <c r="O291" s="152"/>
      <c r="P291" s="152"/>
      <c r="Q291" s="153"/>
      <c r="R291" s="287"/>
      <c r="S291" s="287"/>
      <c r="T291" s="280"/>
      <c r="U291" s="280"/>
      <c r="V291" s="280"/>
      <c r="W291" s="281"/>
      <c r="X291" s="305"/>
      <c r="Y291" s="305"/>
      <c r="Z291" s="305"/>
      <c r="AA291" s="305"/>
      <c r="AB291" s="305"/>
      <c r="AC291" s="306"/>
      <c r="AD291" s="497"/>
      <c r="AE291" s="204"/>
      <c r="AF291" s="204"/>
      <c r="AG291" s="204"/>
      <c r="AH291" s="204"/>
      <c r="AI291" s="205"/>
      <c r="AJ291" s="191"/>
      <c r="AK291" s="191"/>
      <c r="AL291" s="267"/>
      <c r="AM291" s="191"/>
      <c r="AN291" s="191"/>
      <c r="AO291" s="192"/>
    </row>
    <row r="292" spans="1:41" ht="30.75" thickBot="1">
      <c r="A292" s="38"/>
      <c r="B292" s="50"/>
      <c r="C292" s="104" t="s">
        <v>212</v>
      </c>
      <c r="D292" s="50"/>
      <c r="E292" s="50"/>
      <c r="F292" s="458"/>
      <c r="G292" s="478"/>
      <c r="H292" s="479"/>
      <c r="I292" s="480"/>
      <c r="J292" s="480"/>
      <c r="K292" s="481"/>
      <c r="L292" s="152"/>
      <c r="M292" s="152"/>
      <c r="N292" s="152"/>
      <c r="O292" s="152"/>
      <c r="P292" s="152"/>
      <c r="Q292" s="153"/>
      <c r="R292" s="287"/>
      <c r="S292" s="287"/>
      <c r="T292" s="280"/>
      <c r="U292" s="280"/>
      <c r="V292" s="280"/>
      <c r="W292" s="281"/>
      <c r="X292" s="305"/>
      <c r="Y292" s="305"/>
      <c r="Z292" s="305"/>
      <c r="AA292" s="305"/>
      <c r="AB292" s="305"/>
      <c r="AC292" s="306"/>
      <c r="AD292" s="497"/>
      <c r="AE292" s="204"/>
      <c r="AF292" s="204"/>
      <c r="AG292" s="204"/>
      <c r="AH292" s="204"/>
      <c r="AI292" s="205"/>
      <c r="AJ292" s="191"/>
      <c r="AK292" s="191"/>
      <c r="AL292" s="267"/>
      <c r="AM292" s="191"/>
      <c r="AN292" s="191"/>
      <c r="AO292" s="192"/>
    </row>
    <row r="293" spans="1:41" ht="30.75" thickBot="1">
      <c r="A293" s="38"/>
      <c r="B293" s="50"/>
      <c r="C293" s="105" t="s">
        <v>141</v>
      </c>
      <c r="D293" s="38"/>
      <c r="E293" s="50"/>
      <c r="F293" s="139" t="s">
        <v>37</v>
      </c>
      <c r="G293" s="230" t="s">
        <v>38</v>
      </c>
      <c r="H293" s="231" t="s">
        <v>45</v>
      </c>
      <c r="I293" s="232" t="s">
        <v>37</v>
      </c>
      <c r="J293" s="233" t="s">
        <v>38</v>
      </c>
      <c r="K293" s="232" t="s">
        <v>45</v>
      </c>
      <c r="L293" s="258" t="s">
        <v>37</v>
      </c>
      <c r="M293" s="260" t="s">
        <v>38</v>
      </c>
      <c r="N293" s="260" t="s">
        <v>45</v>
      </c>
      <c r="O293" s="258" t="s">
        <v>37</v>
      </c>
      <c r="P293" s="259" t="s">
        <v>38</v>
      </c>
      <c r="Q293" s="258" t="s">
        <v>45</v>
      </c>
      <c r="R293" s="283" t="s">
        <v>37</v>
      </c>
      <c r="S293" s="288" t="s">
        <v>38</v>
      </c>
      <c r="T293" s="289" t="s">
        <v>45</v>
      </c>
      <c r="U293" s="285" t="s">
        <v>37</v>
      </c>
      <c r="V293" s="286" t="s">
        <v>38</v>
      </c>
      <c r="W293" s="285" t="s">
        <v>45</v>
      </c>
      <c r="X293" s="307" t="s">
        <v>37</v>
      </c>
      <c r="Y293" s="308" t="s">
        <v>38</v>
      </c>
      <c r="Z293" s="595" t="s">
        <v>45</v>
      </c>
      <c r="AA293" s="307" t="s">
        <v>37</v>
      </c>
      <c r="AB293" s="308" t="s">
        <v>38</v>
      </c>
      <c r="AC293" s="307" t="s">
        <v>45</v>
      </c>
      <c r="AD293" s="320" t="s">
        <v>37</v>
      </c>
      <c r="AE293" s="322" t="s">
        <v>38</v>
      </c>
      <c r="AF293" s="322" t="s">
        <v>45</v>
      </c>
      <c r="AG293" s="320" t="s">
        <v>37</v>
      </c>
      <c r="AH293" s="321" t="s">
        <v>38</v>
      </c>
      <c r="AI293" s="320" t="s">
        <v>45</v>
      </c>
      <c r="AJ293" s="329" t="s">
        <v>37</v>
      </c>
      <c r="AK293" s="329" t="s">
        <v>38</v>
      </c>
      <c r="AL293" s="270" t="s">
        <v>45</v>
      </c>
      <c r="AM293" s="327" t="s">
        <v>37</v>
      </c>
      <c r="AN293" s="328" t="s">
        <v>38</v>
      </c>
      <c r="AO293" s="327" t="s">
        <v>45</v>
      </c>
    </row>
    <row r="294" spans="1:41">
      <c r="A294" s="128">
        <v>196</v>
      </c>
      <c r="B294" s="47"/>
      <c r="C294" s="47" t="s">
        <v>39</v>
      </c>
      <c r="D294" s="19" t="s">
        <v>232</v>
      </c>
      <c r="E294" s="472" t="s">
        <v>16</v>
      </c>
      <c r="F294" s="747">
        <f>F286*1.3</f>
        <v>633.18112000000008</v>
      </c>
      <c r="G294" s="876">
        <f t="shared" ref="G294:K294" si="29">G286*1.3</f>
        <v>664.83560000000011</v>
      </c>
      <c r="H294" s="876">
        <f t="shared" si="29"/>
        <v>698.08024000000012</v>
      </c>
      <c r="I294" s="876">
        <f t="shared" si="29"/>
        <v>575.61920000000009</v>
      </c>
      <c r="J294" s="876">
        <f t="shared" si="29"/>
        <v>604.39600000000007</v>
      </c>
      <c r="K294" s="502">
        <f t="shared" si="29"/>
        <v>634.61840000000007</v>
      </c>
      <c r="L294" s="877">
        <v>700</v>
      </c>
      <c r="M294" s="713">
        <v>720</v>
      </c>
      <c r="N294" s="713">
        <v>740</v>
      </c>
      <c r="O294" s="828">
        <v>680</v>
      </c>
      <c r="P294" s="713">
        <v>700</v>
      </c>
      <c r="Q294" s="829">
        <v>720</v>
      </c>
      <c r="R294" s="830">
        <v>812</v>
      </c>
      <c r="S294" s="772">
        <v>887</v>
      </c>
      <c r="T294" s="582">
        <v>977</v>
      </c>
      <c r="U294" s="830">
        <v>787</v>
      </c>
      <c r="V294" s="772">
        <v>862</v>
      </c>
      <c r="W294" s="582">
        <v>952.5</v>
      </c>
      <c r="X294" s="831">
        <v>600</v>
      </c>
      <c r="Y294" s="754">
        <v>650</v>
      </c>
      <c r="Z294" s="832">
        <v>700</v>
      </c>
      <c r="AA294" s="833">
        <v>750</v>
      </c>
      <c r="AB294" s="834">
        <v>800</v>
      </c>
      <c r="AC294" s="832">
        <v>850</v>
      </c>
      <c r="AD294" s="878">
        <v>500</v>
      </c>
      <c r="AE294" s="657">
        <v>550</v>
      </c>
      <c r="AF294" s="657">
        <v>600</v>
      </c>
      <c r="AG294" s="879">
        <v>475</v>
      </c>
      <c r="AH294" s="657">
        <v>525</v>
      </c>
      <c r="AI294" s="604">
        <v>575</v>
      </c>
      <c r="AJ294" s="839">
        <v>525</v>
      </c>
      <c r="AK294" s="840">
        <v>540</v>
      </c>
      <c r="AL294" s="840">
        <v>560</v>
      </c>
      <c r="AM294" s="841">
        <v>525</v>
      </c>
      <c r="AN294" s="840">
        <v>540</v>
      </c>
      <c r="AO294" s="634">
        <v>560</v>
      </c>
    </row>
    <row r="295" spans="1:41">
      <c r="A295" s="129">
        <v>197</v>
      </c>
      <c r="B295" s="42"/>
      <c r="C295" s="42" t="s">
        <v>40</v>
      </c>
      <c r="D295" s="20" t="s">
        <v>232</v>
      </c>
      <c r="E295" s="473" t="s">
        <v>16</v>
      </c>
      <c r="F295" s="748">
        <f t="shared" ref="F295:K298" si="30">F287*1.3</f>
        <v>664.83560000000011</v>
      </c>
      <c r="G295" s="880">
        <f t="shared" si="30"/>
        <v>698.08024000000012</v>
      </c>
      <c r="H295" s="880">
        <f t="shared" si="30"/>
        <v>732.98368000000005</v>
      </c>
      <c r="I295" s="880">
        <f t="shared" si="30"/>
        <v>604.39600000000007</v>
      </c>
      <c r="J295" s="880">
        <f t="shared" si="30"/>
        <v>634.61840000000007</v>
      </c>
      <c r="K295" s="503">
        <f t="shared" si="30"/>
        <v>666.3488000000001</v>
      </c>
      <c r="L295" s="881">
        <v>710</v>
      </c>
      <c r="M295" s="714">
        <v>730</v>
      </c>
      <c r="N295" s="714">
        <v>750</v>
      </c>
      <c r="O295" s="847">
        <v>690</v>
      </c>
      <c r="P295" s="714">
        <v>710</v>
      </c>
      <c r="Q295" s="848">
        <v>730</v>
      </c>
      <c r="R295" s="778">
        <v>887</v>
      </c>
      <c r="S295" s="646">
        <v>962</v>
      </c>
      <c r="T295" s="583">
        <v>1127</v>
      </c>
      <c r="U295" s="778">
        <v>862</v>
      </c>
      <c r="V295" s="646">
        <v>937</v>
      </c>
      <c r="W295" s="583">
        <v>1102.5</v>
      </c>
      <c r="X295" s="779">
        <v>650</v>
      </c>
      <c r="Y295" s="752">
        <v>700</v>
      </c>
      <c r="Z295" s="849">
        <v>750</v>
      </c>
      <c r="AA295" s="850">
        <v>800</v>
      </c>
      <c r="AB295" s="851">
        <v>850</v>
      </c>
      <c r="AC295" s="849">
        <v>900</v>
      </c>
      <c r="AD295" s="882">
        <v>525</v>
      </c>
      <c r="AE295" s="647">
        <v>575</v>
      </c>
      <c r="AF295" s="647">
        <v>625</v>
      </c>
      <c r="AG295" s="883">
        <v>500</v>
      </c>
      <c r="AH295" s="647">
        <v>550</v>
      </c>
      <c r="AI295" s="613">
        <v>600</v>
      </c>
      <c r="AJ295" s="856">
        <v>560</v>
      </c>
      <c r="AK295" s="857">
        <v>575</v>
      </c>
      <c r="AL295" s="857">
        <v>595</v>
      </c>
      <c r="AM295" s="781">
        <v>560</v>
      </c>
      <c r="AN295" s="857">
        <v>575</v>
      </c>
      <c r="AO295" s="614">
        <v>595</v>
      </c>
    </row>
    <row r="296" spans="1:41">
      <c r="A296" s="129">
        <v>198</v>
      </c>
      <c r="B296" s="42"/>
      <c r="C296" s="42" t="s">
        <v>41</v>
      </c>
      <c r="D296" s="20" t="s">
        <v>232</v>
      </c>
      <c r="E296" s="466" t="s">
        <v>16</v>
      </c>
      <c r="F296" s="748">
        <f t="shared" si="30"/>
        <v>698.08024000000012</v>
      </c>
      <c r="G296" s="880">
        <f t="shared" si="30"/>
        <v>732.98368000000005</v>
      </c>
      <c r="H296" s="880">
        <f t="shared" si="30"/>
        <v>769.63744000000008</v>
      </c>
      <c r="I296" s="880">
        <f t="shared" si="30"/>
        <v>634.61840000000007</v>
      </c>
      <c r="J296" s="880">
        <f t="shared" si="30"/>
        <v>666.3488000000001</v>
      </c>
      <c r="K296" s="503">
        <f t="shared" si="30"/>
        <v>699.67039999999997</v>
      </c>
      <c r="L296" s="881">
        <v>720</v>
      </c>
      <c r="M296" s="714">
        <v>740</v>
      </c>
      <c r="N296" s="714">
        <v>760</v>
      </c>
      <c r="O296" s="847">
        <v>700</v>
      </c>
      <c r="P296" s="714">
        <v>720</v>
      </c>
      <c r="Q296" s="848">
        <v>740</v>
      </c>
      <c r="R296" s="778">
        <v>962</v>
      </c>
      <c r="S296" s="646">
        <v>1127</v>
      </c>
      <c r="T296" s="583">
        <v>1277</v>
      </c>
      <c r="U296" s="778">
        <v>937</v>
      </c>
      <c r="V296" s="646">
        <v>1102</v>
      </c>
      <c r="W296" s="583">
        <v>1252.5</v>
      </c>
      <c r="X296" s="779">
        <v>700</v>
      </c>
      <c r="Y296" s="752">
        <v>750</v>
      </c>
      <c r="Z296" s="849">
        <v>800</v>
      </c>
      <c r="AA296" s="850">
        <v>850</v>
      </c>
      <c r="AB296" s="851">
        <v>900</v>
      </c>
      <c r="AC296" s="849">
        <v>950</v>
      </c>
      <c r="AD296" s="882">
        <v>575</v>
      </c>
      <c r="AE296" s="647">
        <v>600</v>
      </c>
      <c r="AF296" s="647">
        <v>650</v>
      </c>
      <c r="AG296" s="883">
        <v>550</v>
      </c>
      <c r="AH296" s="647">
        <v>600</v>
      </c>
      <c r="AI296" s="613">
        <v>650</v>
      </c>
      <c r="AJ296" s="856">
        <v>610</v>
      </c>
      <c r="AK296" s="857">
        <v>630</v>
      </c>
      <c r="AL296" s="857">
        <v>640</v>
      </c>
      <c r="AM296" s="781">
        <v>610</v>
      </c>
      <c r="AN296" s="857">
        <v>630</v>
      </c>
      <c r="AO296" s="614">
        <v>640</v>
      </c>
    </row>
    <row r="297" spans="1:41">
      <c r="A297" s="129">
        <v>199</v>
      </c>
      <c r="B297" s="42"/>
      <c r="C297" s="42" t="s">
        <v>42</v>
      </c>
      <c r="D297" s="20" t="s">
        <v>232</v>
      </c>
      <c r="E297" s="473" t="s">
        <v>16</v>
      </c>
      <c r="F297" s="748">
        <f t="shared" si="30"/>
        <v>732.98368000000005</v>
      </c>
      <c r="G297" s="880">
        <f t="shared" si="30"/>
        <v>769.63744000000008</v>
      </c>
      <c r="H297" s="880">
        <f t="shared" si="30"/>
        <v>808.12160000000006</v>
      </c>
      <c r="I297" s="880">
        <f t="shared" si="30"/>
        <v>666.3488000000001</v>
      </c>
      <c r="J297" s="880">
        <f t="shared" si="30"/>
        <v>699.67039999999997</v>
      </c>
      <c r="K297" s="503">
        <f t="shared" si="30"/>
        <v>734.65600000000006</v>
      </c>
      <c r="L297" s="881">
        <v>730</v>
      </c>
      <c r="M297" s="714">
        <v>750</v>
      </c>
      <c r="N297" s="714">
        <v>770</v>
      </c>
      <c r="O297" s="847">
        <v>710</v>
      </c>
      <c r="P297" s="714">
        <v>730</v>
      </c>
      <c r="Q297" s="848">
        <v>750</v>
      </c>
      <c r="R297" s="778">
        <v>1127</v>
      </c>
      <c r="S297" s="646">
        <v>1277</v>
      </c>
      <c r="T297" s="583">
        <v>1352</v>
      </c>
      <c r="U297" s="778">
        <v>1102</v>
      </c>
      <c r="V297" s="646">
        <v>1252</v>
      </c>
      <c r="W297" s="583">
        <v>1327</v>
      </c>
      <c r="X297" s="779">
        <v>750</v>
      </c>
      <c r="Y297" s="752">
        <v>800</v>
      </c>
      <c r="Z297" s="849">
        <v>850</v>
      </c>
      <c r="AA297" s="850">
        <v>900</v>
      </c>
      <c r="AB297" s="851">
        <v>950</v>
      </c>
      <c r="AC297" s="849">
        <v>1000</v>
      </c>
      <c r="AD297" s="882">
        <v>600</v>
      </c>
      <c r="AE297" s="647">
        <v>625</v>
      </c>
      <c r="AF297" s="647">
        <v>675</v>
      </c>
      <c r="AG297" s="883">
        <v>600</v>
      </c>
      <c r="AH297" s="647">
        <v>650</v>
      </c>
      <c r="AI297" s="613">
        <v>700</v>
      </c>
      <c r="AJ297" s="856">
        <v>660</v>
      </c>
      <c r="AK297" s="857">
        <v>675</v>
      </c>
      <c r="AL297" s="857">
        <v>690</v>
      </c>
      <c r="AM297" s="781">
        <v>660</v>
      </c>
      <c r="AN297" s="857">
        <v>675</v>
      </c>
      <c r="AO297" s="614">
        <v>690</v>
      </c>
    </row>
    <row r="298" spans="1:41" ht="15.75" thickBot="1">
      <c r="A298" s="130">
        <v>200</v>
      </c>
      <c r="B298" s="44"/>
      <c r="C298" s="44" t="s">
        <v>43</v>
      </c>
      <c r="D298" s="22" t="s">
        <v>232</v>
      </c>
      <c r="E298" s="474" t="s">
        <v>16</v>
      </c>
      <c r="F298" s="750">
        <f t="shared" si="30"/>
        <v>769.63744000000008</v>
      </c>
      <c r="G298" s="884">
        <f t="shared" si="30"/>
        <v>808.12160000000006</v>
      </c>
      <c r="H298" s="884">
        <f t="shared" si="30"/>
        <v>848.52768000000026</v>
      </c>
      <c r="I298" s="884">
        <f t="shared" si="30"/>
        <v>699.67039999999997</v>
      </c>
      <c r="J298" s="884">
        <f t="shared" si="30"/>
        <v>734.65600000000006</v>
      </c>
      <c r="K298" s="504">
        <f t="shared" si="30"/>
        <v>771.38880000000017</v>
      </c>
      <c r="L298" s="885">
        <v>740</v>
      </c>
      <c r="M298" s="715">
        <v>760</v>
      </c>
      <c r="N298" s="715">
        <v>780</v>
      </c>
      <c r="O298" s="863">
        <v>720</v>
      </c>
      <c r="P298" s="715">
        <v>740</v>
      </c>
      <c r="Q298" s="864">
        <v>760</v>
      </c>
      <c r="R298" s="822">
        <v>1277</v>
      </c>
      <c r="S298" s="652">
        <v>1352</v>
      </c>
      <c r="T298" s="584">
        <v>1427</v>
      </c>
      <c r="U298" s="822">
        <v>1252</v>
      </c>
      <c r="V298" s="652">
        <v>1327</v>
      </c>
      <c r="W298" s="584">
        <v>1402</v>
      </c>
      <c r="X298" s="865">
        <v>800</v>
      </c>
      <c r="Y298" s="753">
        <v>850</v>
      </c>
      <c r="Z298" s="866">
        <v>900</v>
      </c>
      <c r="AA298" s="867">
        <v>950</v>
      </c>
      <c r="AB298" s="868">
        <v>1000</v>
      </c>
      <c r="AC298" s="866">
        <v>1050</v>
      </c>
      <c r="AD298" s="886">
        <v>625</v>
      </c>
      <c r="AE298" s="653">
        <v>650</v>
      </c>
      <c r="AF298" s="653">
        <v>700</v>
      </c>
      <c r="AG298" s="887">
        <v>650</v>
      </c>
      <c r="AH298" s="653">
        <v>675</v>
      </c>
      <c r="AI298" s="630">
        <v>725</v>
      </c>
      <c r="AJ298" s="873">
        <v>740</v>
      </c>
      <c r="AK298" s="874">
        <v>750</v>
      </c>
      <c r="AL298" s="874">
        <v>760</v>
      </c>
      <c r="AM298" s="875">
        <v>740</v>
      </c>
      <c r="AN298" s="874">
        <v>750</v>
      </c>
      <c r="AO298" s="632">
        <v>760</v>
      </c>
    </row>
    <row r="299" spans="1:41" ht="15.75" thickBot="1">
      <c r="A299" s="38"/>
      <c r="B299" s="50"/>
      <c r="C299" s="50"/>
      <c r="D299" s="50"/>
      <c r="E299" s="23"/>
      <c r="F299" s="457"/>
      <c r="G299" s="144"/>
      <c r="H299" s="227"/>
      <c r="I299" s="228"/>
      <c r="J299" s="228"/>
      <c r="K299" s="229"/>
      <c r="L299" s="152"/>
      <c r="M299" s="152"/>
      <c r="N299" s="152"/>
      <c r="O299" s="152"/>
      <c r="P299" s="152"/>
      <c r="Q299" s="153"/>
      <c r="R299" s="287"/>
      <c r="S299" s="287"/>
      <c r="T299" s="280"/>
      <c r="U299" s="280"/>
      <c r="V299" s="280"/>
      <c r="W299" s="281"/>
      <c r="X299" s="305"/>
      <c r="Y299" s="305"/>
      <c r="Z299" s="305"/>
      <c r="AA299" s="305"/>
      <c r="AB299" s="305"/>
      <c r="AC299" s="306"/>
      <c r="AD299" s="497"/>
      <c r="AE299" s="204"/>
      <c r="AF299" s="204"/>
      <c r="AG299" s="204"/>
      <c r="AH299" s="204"/>
      <c r="AI299" s="205"/>
      <c r="AJ299" s="191"/>
      <c r="AK299" s="191"/>
      <c r="AL299" s="267"/>
      <c r="AM299" s="191"/>
      <c r="AN299" s="191"/>
      <c r="AO299" s="192"/>
    </row>
    <row r="300" spans="1:41" ht="30.75" thickBot="1">
      <c r="A300" s="38"/>
      <c r="B300" s="50"/>
      <c r="C300" s="106" t="s">
        <v>208</v>
      </c>
      <c r="D300" s="50"/>
      <c r="E300" s="23"/>
      <c r="F300" s="457"/>
      <c r="G300" s="144"/>
      <c r="H300" s="227"/>
      <c r="I300" s="228"/>
      <c r="J300" s="228"/>
      <c r="K300" s="229"/>
      <c r="L300" s="152"/>
      <c r="M300" s="152"/>
      <c r="N300" s="152"/>
      <c r="O300" s="152"/>
      <c r="P300" s="152"/>
      <c r="Q300" s="153"/>
      <c r="R300" s="287"/>
      <c r="S300" s="287"/>
      <c r="T300" s="280"/>
      <c r="U300" s="280"/>
      <c r="V300" s="280"/>
      <c r="W300" s="281"/>
      <c r="X300" s="305"/>
      <c r="Y300" s="305"/>
      <c r="Z300" s="305"/>
      <c r="AA300" s="305"/>
      <c r="AB300" s="305"/>
      <c r="AC300" s="306"/>
      <c r="AD300" s="497"/>
      <c r="AE300" s="204"/>
      <c r="AF300" s="204"/>
      <c r="AG300" s="204"/>
      <c r="AH300" s="204"/>
      <c r="AI300" s="205"/>
      <c r="AJ300" s="191"/>
      <c r="AK300" s="191"/>
      <c r="AL300" s="267"/>
      <c r="AM300" s="191"/>
      <c r="AN300" s="191"/>
      <c r="AO300" s="192"/>
    </row>
    <row r="301" spans="1:41" ht="30.75" thickBot="1">
      <c r="A301" s="38"/>
      <c r="B301" s="50"/>
      <c r="C301" s="103" t="s">
        <v>141</v>
      </c>
      <c r="D301" s="39"/>
      <c r="E301" s="50"/>
      <c r="F301" s="223" t="s">
        <v>57</v>
      </c>
      <c r="G301" s="234" t="s">
        <v>56</v>
      </c>
      <c r="H301" s="235" t="s">
        <v>55</v>
      </c>
      <c r="I301" s="236" t="s">
        <v>57</v>
      </c>
      <c r="J301" s="237" t="s">
        <v>56</v>
      </c>
      <c r="K301" s="237" t="s">
        <v>55</v>
      </c>
      <c r="L301" s="260" t="s">
        <v>57</v>
      </c>
      <c r="M301" s="260" t="s">
        <v>56</v>
      </c>
      <c r="N301" s="260" t="s">
        <v>55</v>
      </c>
      <c r="O301" s="258" t="s">
        <v>57</v>
      </c>
      <c r="P301" s="260" t="s">
        <v>56</v>
      </c>
      <c r="Q301" s="260" t="s">
        <v>55</v>
      </c>
      <c r="R301" s="283" t="s">
        <v>57</v>
      </c>
      <c r="S301" s="288" t="s">
        <v>56</v>
      </c>
      <c r="T301" s="289" t="s">
        <v>55</v>
      </c>
      <c r="U301" s="285" t="s">
        <v>57</v>
      </c>
      <c r="V301" s="289" t="s">
        <v>56</v>
      </c>
      <c r="W301" s="289" t="s">
        <v>55</v>
      </c>
      <c r="X301" s="307" t="s">
        <v>57</v>
      </c>
      <c r="Y301" s="308" t="s">
        <v>56</v>
      </c>
      <c r="Z301" s="595" t="s">
        <v>55</v>
      </c>
      <c r="AA301" s="307" t="s">
        <v>57</v>
      </c>
      <c r="AB301" s="595" t="s">
        <v>56</v>
      </c>
      <c r="AC301" s="595" t="s">
        <v>55</v>
      </c>
      <c r="AD301" s="320" t="s">
        <v>57</v>
      </c>
      <c r="AE301" s="322" t="s">
        <v>56</v>
      </c>
      <c r="AF301" s="322" t="s">
        <v>55</v>
      </c>
      <c r="AG301" s="320" t="s">
        <v>57</v>
      </c>
      <c r="AH301" s="322" t="s">
        <v>56</v>
      </c>
      <c r="AI301" s="322" t="s">
        <v>55</v>
      </c>
      <c r="AJ301" s="329" t="s">
        <v>57</v>
      </c>
      <c r="AK301" s="329" t="s">
        <v>56</v>
      </c>
      <c r="AL301" s="270" t="s">
        <v>55</v>
      </c>
      <c r="AM301" s="327" t="s">
        <v>57</v>
      </c>
      <c r="AN301" s="329" t="s">
        <v>56</v>
      </c>
      <c r="AO301" s="329" t="s">
        <v>55</v>
      </c>
    </row>
    <row r="302" spans="1:41">
      <c r="A302" s="128">
        <v>201</v>
      </c>
      <c r="B302" s="47"/>
      <c r="C302" s="47" t="s">
        <v>39</v>
      </c>
      <c r="D302" s="19" t="s">
        <v>232</v>
      </c>
      <c r="E302" s="472" t="s">
        <v>16</v>
      </c>
      <c r="F302" s="888">
        <v>814.17600000000016</v>
      </c>
      <c r="G302" s="889">
        <v>1050.72</v>
      </c>
      <c r="H302" s="889">
        <v>1066.5600000000002</v>
      </c>
      <c r="I302" s="890">
        <v>740.16000000000008</v>
      </c>
      <c r="J302" s="890">
        <v>955.2</v>
      </c>
      <c r="K302" s="891">
        <v>969.6</v>
      </c>
      <c r="L302" s="877">
        <v>1300</v>
      </c>
      <c r="M302" s="713">
        <v>1400</v>
      </c>
      <c r="N302" s="713">
        <v>1500</v>
      </c>
      <c r="O302" s="828">
        <v>1200</v>
      </c>
      <c r="P302" s="713">
        <v>1300</v>
      </c>
      <c r="Q302" s="829">
        <v>1400</v>
      </c>
      <c r="R302" s="830">
        <v>1225</v>
      </c>
      <c r="S302" s="772">
        <v>1435</v>
      </c>
      <c r="T302" s="582">
        <v>1553</v>
      </c>
      <c r="U302" s="830">
        <v>1175</v>
      </c>
      <c r="V302" s="772">
        <v>1385</v>
      </c>
      <c r="W302" s="582">
        <v>1503</v>
      </c>
      <c r="X302" s="831">
        <v>1000</v>
      </c>
      <c r="Y302" s="754">
        <v>1100</v>
      </c>
      <c r="Z302" s="832">
        <v>1200</v>
      </c>
      <c r="AA302" s="833">
        <v>1300</v>
      </c>
      <c r="AB302" s="834">
        <v>1400</v>
      </c>
      <c r="AC302" s="832">
        <v>1500</v>
      </c>
      <c r="AD302" s="878">
        <v>950</v>
      </c>
      <c r="AE302" s="657">
        <v>1125</v>
      </c>
      <c r="AF302" s="657">
        <v>1125</v>
      </c>
      <c r="AG302" s="879">
        <v>900</v>
      </c>
      <c r="AH302" s="657">
        <v>1075</v>
      </c>
      <c r="AI302" s="604">
        <v>1100</v>
      </c>
      <c r="AJ302" s="839">
        <v>800</v>
      </c>
      <c r="AK302" s="840">
        <v>850</v>
      </c>
      <c r="AL302" s="840">
        <v>900</v>
      </c>
      <c r="AM302" s="841">
        <v>800</v>
      </c>
      <c r="AN302" s="840">
        <v>850</v>
      </c>
      <c r="AO302" s="634">
        <v>900</v>
      </c>
    </row>
    <row r="303" spans="1:41">
      <c r="A303" s="129">
        <v>202</v>
      </c>
      <c r="B303" s="42"/>
      <c r="C303" s="42" t="s">
        <v>40</v>
      </c>
      <c r="D303" s="20" t="s">
        <v>232</v>
      </c>
      <c r="E303" s="473" t="s">
        <v>16</v>
      </c>
      <c r="F303" s="892">
        <v>854.88480000000015</v>
      </c>
      <c r="G303" s="893">
        <v>1103.2560000000001</v>
      </c>
      <c r="H303" s="893">
        <v>1119.8879999999999</v>
      </c>
      <c r="I303" s="894">
        <v>777.16800000000012</v>
      </c>
      <c r="J303" s="894">
        <v>1002.96</v>
      </c>
      <c r="K303" s="895">
        <v>1018.0799999999999</v>
      </c>
      <c r="L303" s="881">
        <v>1310</v>
      </c>
      <c r="M303" s="714">
        <v>1410</v>
      </c>
      <c r="N303" s="714">
        <v>1510</v>
      </c>
      <c r="O303" s="847">
        <v>1210</v>
      </c>
      <c r="P303" s="714">
        <v>1310</v>
      </c>
      <c r="Q303" s="848">
        <v>1410</v>
      </c>
      <c r="R303" s="778">
        <v>1309</v>
      </c>
      <c r="S303" s="646">
        <v>1528</v>
      </c>
      <c r="T303" s="583">
        <v>1615</v>
      </c>
      <c r="U303" s="778">
        <v>1259</v>
      </c>
      <c r="V303" s="646">
        <v>1478</v>
      </c>
      <c r="W303" s="583">
        <v>1565</v>
      </c>
      <c r="X303" s="779">
        <v>1100</v>
      </c>
      <c r="Y303" s="752">
        <v>1200</v>
      </c>
      <c r="Z303" s="849">
        <v>1300</v>
      </c>
      <c r="AA303" s="850">
        <v>1400</v>
      </c>
      <c r="AB303" s="851">
        <v>1500</v>
      </c>
      <c r="AC303" s="849">
        <v>1600</v>
      </c>
      <c r="AD303" s="882">
        <v>1000</v>
      </c>
      <c r="AE303" s="647">
        <v>1050</v>
      </c>
      <c r="AF303" s="647">
        <v>1075</v>
      </c>
      <c r="AG303" s="883">
        <v>950</v>
      </c>
      <c r="AH303" s="647">
        <v>1125</v>
      </c>
      <c r="AI303" s="613">
        <v>1150</v>
      </c>
      <c r="AJ303" s="856">
        <v>880</v>
      </c>
      <c r="AK303" s="857">
        <v>925</v>
      </c>
      <c r="AL303" s="857">
        <v>1000</v>
      </c>
      <c r="AM303" s="781">
        <v>880</v>
      </c>
      <c r="AN303" s="857">
        <v>925</v>
      </c>
      <c r="AO303" s="614">
        <v>1000</v>
      </c>
    </row>
    <row r="304" spans="1:41">
      <c r="A304" s="129">
        <v>203</v>
      </c>
      <c r="B304" s="42"/>
      <c r="C304" s="42" t="s">
        <v>41</v>
      </c>
      <c r="D304" s="20" t="s">
        <v>232</v>
      </c>
      <c r="E304" s="466" t="s">
        <v>16</v>
      </c>
      <c r="F304" s="892">
        <v>897.6264000000001</v>
      </c>
      <c r="G304" s="893">
        <v>1158.4232000000002</v>
      </c>
      <c r="H304" s="893">
        <v>1175.8824000000002</v>
      </c>
      <c r="I304" s="894">
        <v>816.024</v>
      </c>
      <c r="J304" s="894">
        <v>1053.1120000000001</v>
      </c>
      <c r="K304" s="895">
        <v>1068.9840000000002</v>
      </c>
      <c r="L304" s="881">
        <v>1320</v>
      </c>
      <c r="M304" s="714">
        <v>1420</v>
      </c>
      <c r="N304" s="714">
        <v>1520</v>
      </c>
      <c r="O304" s="847">
        <v>1220</v>
      </c>
      <c r="P304" s="714">
        <v>1320</v>
      </c>
      <c r="Q304" s="848">
        <v>1420</v>
      </c>
      <c r="R304" s="778">
        <v>1460</v>
      </c>
      <c r="S304" s="646">
        <v>1645</v>
      </c>
      <c r="T304" s="583">
        <v>1696</v>
      </c>
      <c r="U304" s="778">
        <v>1410</v>
      </c>
      <c r="V304" s="646">
        <v>1595</v>
      </c>
      <c r="W304" s="583">
        <v>1646</v>
      </c>
      <c r="X304" s="779">
        <v>1200</v>
      </c>
      <c r="Y304" s="752">
        <v>1300</v>
      </c>
      <c r="Z304" s="849">
        <v>1400</v>
      </c>
      <c r="AA304" s="850">
        <v>1500</v>
      </c>
      <c r="AB304" s="851">
        <v>1600</v>
      </c>
      <c r="AC304" s="849">
        <v>1700</v>
      </c>
      <c r="AD304" s="882">
        <v>1050</v>
      </c>
      <c r="AE304" s="647">
        <v>1100</v>
      </c>
      <c r="AF304" s="647">
        <v>1125</v>
      </c>
      <c r="AG304" s="883">
        <v>1000</v>
      </c>
      <c r="AH304" s="647">
        <v>1025</v>
      </c>
      <c r="AI304" s="613">
        <v>1200</v>
      </c>
      <c r="AJ304" s="856">
        <v>940</v>
      </c>
      <c r="AK304" s="857">
        <v>960</v>
      </c>
      <c r="AL304" s="857">
        <v>1050</v>
      </c>
      <c r="AM304" s="781">
        <v>940</v>
      </c>
      <c r="AN304" s="857">
        <v>960</v>
      </c>
      <c r="AO304" s="614">
        <v>1050</v>
      </c>
    </row>
    <row r="305" spans="1:41">
      <c r="A305" s="129">
        <v>204</v>
      </c>
      <c r="B305" s="42"/>
      <c r="C305" s="42" t="s">
        <v>42</v>
      </c>
      <c r="D305" s="20" t="s">
        <v>232</v>
      </c>
      <c r="E305" s="473" t="s">
        <v>16</v>
      </c>
      <c r="F305" s="892">
        <v>942.5064000000001</v>
      </c>
      <c r="G305" s="893">
        <v>1216.3448000000001</v>
      </c>
      <c r="H305" s="893">
        <v>1234.6752000000001</v>
      </c>
      <c r="I305" s="894">
        <v>856.82400000000007</v>
      </c>
      <c r="J305" s="894">
        <v>1105.768</v>
      </c>
      <c r="K305" s="895">
        <v>1122.432</v>
      </c>
      <c r="L305" s="881">
        <v>1340</v>
      </c>
      <c r="M305" s="714">
        <v>1430</v>
      </c>
      <c r="N305" s="714">
        <v>1530</v>
      </c>
      <c r="O305" s="847">
        <v>1230</v>
      </c>
      <c r="P305" s="714">
        <v>1330</v>
      </c>
      <c r="Q305" s="848">
        <v>1430</v>
      </c>
      <c r="R305" s="778">
        <v>1561</v>
      </c>
      <c r="S305" s="646">
        <v>1763</v>
      </c>
      <c r="T305" s="583">
        <v>1838</v>
      </c>
      <c r="U305" s="778">
        <v>1511</v>
      </c>
      <c r="V305" s="646">
        <v>1713</v>
      </c>
      <c r="W305" s="583">
        <v>1788</v>
      </c>
      <c r="X305" s="779">
        <v>1800</v>
      </c>
      <c r="Y305" s="752">
        <v>1900</v>
      </c>
      <c r="Z305" s="849">
        <v>2000</v>
      </c>
      <c r="AA305" s="850">
        <v>2100</v>
      </c>
      <c r="AB305" s="851">
        <v>2200</v>
      </c>
      <c r="AC305" s="849">
        <v>2300</v>
      </c>
      <c r="AD305" s="882">
        <v>1100</v>
      </c>
      <c r="AE305" s="647">
        <v>1150</v>
      </c>
      <c r="AF305" s="647">
        <v>1150</v>
      </c>
      <c r="AG305" s="883">
        <v>1100</v>
      </c>
      <c r="AH305" s="647">
        <v>1125</v>
      </c>
      <c r="AI305" s="613">
        <v>1250</v>
      </c>
      <c r="AJ305" s="856">
        <v>995</v>
      </c>
      <c r="AK305" s="857">
        <v>1050</v>
      </c>
      <c r="AL305" s="857">
        <v>1150</v>
      </c>
      <c r="AM305" s="781">
        <v>995</v>
      </c>
      <c r="AN305" s="857">
        <v>1050</v>
      </c>
      <c r="AO305" s="614">
        <v>1150</v>
      </c>
    </row>
    <row r="306" spans="1:41" ht="15.75" thickBot="1">
      <c r="A306" s="130">
        <v>205</v>
      </c>
      <c r="B306" s="44"/>
      <c r="C306" s="44" t="s">
        <v>43</v>
      </c>
      <c r="D306" s="22" t="s">
        <v>232</v>
      </c>
      <c r="E306" s="474" t="s">
        <v>16</v>
      </c>
      <c r="F306" s="896">
        <v>989.63040000000012</v>
      </c>
      <c r="G306" s="897">
        <v>1277.1616000000001</v>
      </c>
      <c r="H306" s="897">
        <v>1296.4072000000003</v>
      </c>
      <c r="I306" s="898">
        <v>899.66399999999999</v>
      </c>
      <c r="J306" s="898">
        <v>1161.056</v>
      </c>
      <c r="K306" s="899">
        <v>1178.5520000000001</v>
      </c>
      <c r="L306" s="885">
        <v>1340</v>
      </c>
      <c r="M306" s="715">
        <v>1440</v>
      </c>
      <c r="N306" s="715">
        <v>1540</v>
      </c>
      <c r="O306" s="863">
        <v>1240</v>
      </c>
      <c r="P306" s="715">
        <v>1340</v>
      </c>
      <c r="Q306" s="864">
        <v>1440</v>
      </c>
      <c r="R306" s="822">
        <v>1628</v>
      </c>
      <c r="S306" s="652">
        <v>1830</v>
      </c>
      <c r="T306" s="584">
        <v>1931</v>
      </c>
      <c r="U306" s="822">
        <v>1578</v>
      </c>
      <c r="V306" s="652">
        <v>1780</v>
      </c>
      <c r="W306" s="584">
        <v>1881</v>
      </c>
      <c r="X306" s="865">
        <v>1900</v>
      </c>
      <c r="Y306" s="753">
        <v>2000</v>
      </c>
      <c r="Z306" s="866">
        <v>2100</v>
      </c>
      <c r="AA306" s="867">
        <v>2200</v>
      </c>
      <c r="AB306" s="868">
        <v>2300</v>
      </c>
      <c r="AC306" s="866">
        <v>2400</v>
      </c>
      <c r="AD306" s="886">
        <v>1100</v>
      </c>
      <c r="AE306" s="653">
        <v>1150</v>
      </c>
      <c r="AF306" s="653">
        <v>1150</v>
      </c>
      <c r="AG306" s="887">
        <v>1100</v>
      </c>
      <c r="AH306" s="653">
        <v>1125</v>
      </c>
      <c r="AI306" s="630">
        <v>1250</v>
      </c>
      <c r="AJ306" s="873">
        <v>1065</v>
      </c>
      <c r="AK306" s="874">
        <v>1165</v>
      </c>
      <c r="AL306" s="874">
        <v>1175</v>
      </c>
      <c r="AM306" s="875">
        <v>1065</v>
      </c>
      <c r="AN306" s="874">
        <v>1165</v>
      </c>
      <c r="AO306" s="632">
        <v>1175</v>
      </c>
    </row>
    <row r="307" spans="1:41" ht="15.75" thickBot="1">
      <c r="A307" s="50"/>
      <c r="B307" s="50"/>
      <c r="C307" s="50"/>
      <c r="D307" s="10"/>
      <c r="E307" s="10"/>
      <c r="F307" s="144"/>
      <c r="G307" s="146"/>
      <c r="H307" s="238"/>
      <c r="I307" s="239"/>
      <c r="J307" s="239"/>
      <c r="K307" s="239"/>
      <c r="L307" s="152"/>
      <c r="M307" s="152"/>
      <c r="N307" s="152"/>
      <c r="O307" s="152"/>
      <c r="P307" s="152"/>
      <c r="Q307" s="152"/>
      <c r="R307" s="287"/>
      <c r="S307" s="290"/>
      <c r="T307" s="291"/>
      <c r="U307" s="291"/>
      <c r="V307" s="291"/>
      <c r="W307" s="291"/>
      <c r="X307" s="305"/>
      <c r="Y307" s="309"/>
      <c r="Z307" s="309"/>
      <c r="AA307" s="309"/>
      <c r="AB307" s="309"/>
      <c r="AC307" s="309"/>
      <c r="AD307" s="497"/>
      <c r="AE307" s="204"/>
      <c r="AF307" s="204"/>
      <c r="AG307" s="204"/>
      <c r="AH307" s="204"/>
      <c r="AI307" s="205"/>
      <c r="AJ307" s="191"/>
      <c r="AK307" s="198"/>
      <c r="AL307" s="271"/>
      <c r="AM307" s="271"/>
      <c r="AN307" s="271"/>
      <c r="AO307" s="271"/>
    </row>
    <row r="308" spans="1:41">
      <c r="A308" s="7" t="s">
        <v>32</v>
      </c>
      <c r="B308" s="9" t="s">
        <v>33</v>
      </c>
      <c r="C308" s="69"/>
      <c r="D308" s="7" t="s">
        <v>34</v>
      </c>
      <c r="E308" s="24" t="s">
        <v>3</v>
      </c>
      <c r="F308" s="139" t="s">
        <v>44</v>
      </c>
      <c r="G308" s="139" t="s">
        <v>44</v>
      </c>
      <c r="H308" s="240" t="s">
        <v>44</v>
      </c>
      <c r="I308" s="232" t="s">
        <v>209</v>
      </c>
      <c r="J308" s="232" t="s">
        <v>209</v>
      </c>
      <c r="K308" s="232" t="s">
        <v>209</v>
      </c>
      <c r="L308" s="263" t="s">
        <v>44</v>
      </c>
      <c r="M308" s="159" t="s">
        <v>44</v>
      </c>
      <c r="N308" s="159" t="s">
        <v>44</v>
      </c>
      <c r="O308" s="159" t="s">
        <v>209</v>
      </c>
      <c r="P308" s="159" t="s">
        <v>209</v>
      </c>
      <c r="Q308" s="159" t="s">
        <v>209</v>
      </c>
      <c r="R308" s="165" t="s">
        <v>44</v>
      </c>
      <c r="S308" s="165" t="s">
        <v>44</v>
      </c>
      <c r="T308" s="292" t="s">
        <v>44</v>
      </c>
      <c r="U308" s="292" t="s">
        <v>209</v>
      </c>
      <c r="V308" s="292" t="s">
        <v>209</v>
      </c>
      <c r="W308" s="292" t="s">
        <v>209</v>
      </c>
      <c r="X308" s="310" t="s">
        <v>44</v>
      </c>
      <c r="Y308" s="490" t="s">
        <v>44</v>
      </c>
      <c r="Z308" s="310" t="s">
        <v>44</v>
      </c>
      <c r="AA308" s="310" t="s">
        <v>209</v>
      </c>
      <c r="AB308" s="310" t="s">
        <v>209</v>
      </c>
      <c r="AC308" s="310" t="s">
        <v>209</v>
      </c>
      <c r="AD308" s="201" t="s">
        <v>44</v>
      </c>
      <c r="AE308" s="201" t="s">
        <v>44</v>
      </c>
      <c r="AF308" s="201" t="s">
        <v>44</v>
      </c>
      <c r="AG308" s="201" t="s">
        <v>209</v>
      </c>
      <c r="AH308" s="201" t="s">
        <v>209</v>
      </c>
      <c r="AI308" s="201" t="s">
        <v>209</v>
      </c>
      <c r="AJ308" s="332" t="s">
        <v>44</v>
      </c>
      <c r="AK308" s="188" t="s">
        <v>44</v>
      </c>
      <c r="AL308" s="272" t="s">
        <v>44</v>
      </c>
      <c r="AM308" s="272" t="s">
        <v>209</v>
      </c>
      <c r="AN308" s="272" t="s">
        <v>209</v>
      </c>
      <c r="AO308" s="272" t="s">
        <v>209</v>
      </c>
    </row>
    <row r="309" spans="1:41">
      <c r="A309" s="4" t="s">
        <v>4</v>
      </c>
      <c r="B309" s="8" t="s">
        <v>105</v>
      </c>
      <c r="C309" s="11" t="s">
        <v>5</v>
      </c>
      <c r="D309" s="4" t="s">
        <v>4</v>
      </c>
      <c r="E309" s="11" t="s">
        <v>35</v>
      </c>
      <c r="F309" s="140" t="s">
        <v>8</v>
      </c>
      <c r="G309" s="140" t="s">
        <v>8</v>
      </c>
      <c r="H309" s="241" t="s">
        <v>8</v>
      </c>
      <c r="I309" s="242" t="s">
        <v>3</v>
      </c>
      <c r="J309" s="242" t="s">
        <v>3</v>
      </c>
      <c r="K309" s="242" t="s">
        <v>3</v>
      </c>
      <c r="L309" s="399" t="s">
        <v>8</v>
      </c>
      <c r="M309" s="150" t="s">
        <v>8</v>
      </c>
      <c r="N309" s="150" t="s">
        <v>8</v>
      </c>
      <c r="O309" s="150" t="s">
        <v>3</v>
      </c>
      <c r="P309" s="150" t="s">
        <v>3</v>
      </c>
      <c r="Q309" s="150" t="s">
        <v>3</v>
      </c>
      <c r="R309" s="167" t="s">
        <v>8</v>
      </c>
      <c r="S309" s="167" t="s">
        <v>8</v>
      </c>
      <c r="T309" s="277" t="s">
        <v>8</v>
      </c>
      <c r="U309" s="277" t="s">
        <v>3</v>
      </c>
      <c r="V309" s="277" t="s">
        <v>3</v>
      </c>
      <c r="W309" s="277" t="s">
        <v>3</v>
      </c>
      <c r="X309" s="302" t="s">
        <v>8</v>
      </c>
      <c r="Y309" s="491" t="s">
        <v>8</v>
      </c>
      <c r="Z309" s="302" t="s">
        <v>8</v>
      </c>
      <c r="AA309" s="302" t="s">
        <v>3</v>
      </c>
      <c r="AB309" s="302" t="s">
        <v>3</v>
      </c>
      <c r="AC309" s="302" t="s">
        <v>3</v>
      </c>
      <c r="AD309" s="202" t="s">
        <v>8</v>
      </c>
      <c r="AE309" s="202" t="s">
        <v>8</v>
      </c>
      <c r="AF309" s="202" t="s">
        <v>8</v>
      </c>
      <c r="AG309" s="202" t="s">
        <v>3</v>
      </c>
      <c r="AH309" s="202" t="s">
        <v>3</v>
      </c>
      <c r="AI309" s="202" t="s">
        <v>3</v>
      </c>
      <c r="AJ309" s="493" t="s">
        <v>8</v>
      </c>
      <c r="AK309" s="189" t="s">
        <v>8</v>
      </c>
      <c r="AL309" s="256" t="s">
        <v>8</v>
      </c>
      <c r="AM309" s="256" t="s">
        <v>3</v>
      </c>
      <c r="AN309" s="256" t="s">
        <v>3</v>
      </c>
      <c r="AO309" s="256" t="s">
        <v>3</v>
      </c>
    </row>
    <row r="310" spans="1:41" ht="15.75" thickBot="1">
      <c r="A310" s="49"/>
      <c r="B310" s="2" t="s">
        <v>9</v>
      </c>
      <c r="C310" s="71"/>
      <c r="D310" s="49"/>
      <c r="E310" s="18" t="s">
        <v>10</v>
      </c>
      <c r="F310" s="141" t="s">
        <v>36</v>
      </c>
      <c r="G310" s="141" t="s">
        <v>36</v>
      </c>
      <c r="H310" s="243" t="s">
        <v>36</v>
      </c>
      <c r="I310" s="244" t="s">
        <v>8</v>
      </c>
      <c r="J310" s="244" t="s">
        <v>8</v>
      </c>
      <c r="K310" s="244" t="s">
        <v>8</v>
      </c>
      <c r="L310" s="400" t="s">
        <v>36</v>
      </c>
      <c r="M310" s="151" t="s">
        <v>36</v>
      </c>
      <c r="N310" s="151" t="s">
        <v>36</v>
      </c>
      <c r="O310" s="151" t="s">
        <v>8</v>
      </c>
      <c r="P310" s="151" t="s">
        <v>8</v>
      </c>
      <c r="Q310" s="151" t="s">
        <v>8</v>
      </c>
      <c r="R310" s="169" t="s">
        <v>36</v>
      </c>
      <c r="S310" s="169" t="s">
        <v>36</v>
      </c>
      <c r="T310" s="278" t="s">
        <v>36</v>
      </c>
      <c r="U310" s="278" t="s">
        <v>8</v>
      </c>
      <c r="V310" s="278" t="s">
        <v>8</v>
      </c>
      <c r="W310" s="278" t="s">
        <v>8</v>
      </c>
      <c r="X310" s="303" t="s">
        <v>36</v>
      </c>
      <c r="Y310" s="492" t="s">
        <v>36</v>
      </c>
      <c r="Z310" s="303" t="s">
        <v>36</v>
      </c>
      <c r="AA310" s="303" t="s">
        <v>8</v>
      </c>
      <c r="AB310" s="303" t="s">
        <v>8</v>
      </c>
      <c r="AC310" s="303" t="s">
        <v>8</v>
      </c>
      <c r="AD310" s="203" t="s">
        <v>36</v>
      </c>
      <c r="AE310" s="203" t="s">
        <v>36</v>
      </c>
      <c r="AF310" s="203" t="s">
        <v>36</v>
      </c>
      <c r="AG310" s="203" t="s">
        <v>8</v>
      </c>
      <c r="AH310" s="203" t="s">
        <v>8</v>
      </c>
      <c r="AI310" s="203" t="s">
        <v>8</v>
      </c>
      <c r="AJ310" s="494" t="s">
        <v>36</v>
      </c>
      <c r="AK310" s="190" t="s">
        <v>36</v>
      </c>
      <c r="AL310" s="266" t="s">
        <v>36</v>
      </c>
      <c r="AM310" s="266" t="s">
        <v>8</v>
      </c>
      <c r="AN310" s="266" t="s">
        <v>8</v>
      </c>
      <c r="AO310" s="266" t="s">
        <v>8</v>
      </c>
    </row>
    <row r="311" spans="1:41" ht="15.75" thickBot="1">
      <c r="A311" s="38"/>
      <c r="B311" s="17"/>
      <c r="C311" s="50"/>
      <c r="D311" s="50"/>
      <c r="E311" s="11"/>
      <c r="F311" s="467"/>
      <c r="G311" s="147"/>
      <c r="H311" s="227"/>
      <c r="I311" s="228"/>
      <c r="J311" s="228"/>
      <c r="K311" s="229"/>
      <c r="L311" s="162"/>
      <c r="M311" s="162"/>
      <c r="N311" s="152"/>
      <c r="O311" s="152"/>
      <c r="P311" s="152"/>
      <c r="Q311" s="153"/>
      <c r="R311" s="181"/>
      <c r="S311" s="181"/>
      <c r="T311" s="280"/>
      <c r="U311" s="280"/>
      <c r="V311" s="280"/>
      <c r="W311" s="281"/>
      <c r="X311" s="304"/>
      <c r="Y311" s="304"/>
      <c r="Z311" s="305"/>
      <c r="AA311" s="305"/>
      <c r="AB311" s="305"/>
      <c r="AC311" s="306"/>
      <c r="AD311" s="498"/>
      <c r="AE311" s="212"/>
      <c r="AF311" s="204"/>
      <c r="AG311" s="204"/>
      <c r="AH311" s="204"/>
      <c r="AI311" s="205"/>
      <c r="AJ311" s="199"/>
      <c r="AK311" s="199"/>
      <c r="AL311" s="267"/>
      <c r="AM311" s="267"/>
      <c r="AN311" s="267"/>
      <c r="AO311" s="200"/>
    </row>
    <row r="312" spans="1:41" ht="30.75" thickBot="1">
      <c r="A312" s="38"/>
      <c r="B312" s="50"/>
      <c r="C312" s="104" t="s">
        <v>211</v>
      </c>
      <c r="D312" s="50"/>
      <c r="E312" s="23"/>
      <c r="F312" s="457"/>
      <c r="G312" s="144"/>
      <c r="H312" s="227"/>
      <c r="I312" s="228"/>
      <c r="J312" s="228"/>
      <c r="K312" s="229"/>
      <c r="L312" s="152"/>
      <c r="M312" s="152"/>
      <c r="N312" s="152"/>
      <c r="O312" s="152"/>
      <c r="P312" s="152"/>
      <c r="Q312" s="153"/>
      <c r="R312" s="287"/>
      <c r="S312" s="287"/>
      <c r="T312" s="280"/>
      <c r="U312" s="280"/>
      <c r="V312" s="280"/>
      <c r="W312" s="281"/>
      <c r="X312" s="305"/>
      <c r="Y312" s="305"/>
      <c r="Z312" s="305"/>
      <c r="AA312" s="305"/>
      <c r="AB312" s="305"/>
      <c r="AC312" s="306"/>
      <c r="AD312" s="497"/>
      <c r="AE312" s="204"/>
      <c r="AF312" s="204"/>
      <c r="AG312" s="204"/>
      <c r="AH312" s="204"/>
      <c r="AI312" s="205"/>
      <c r="AJ312" s="191"/>
      <c r="AK312" s="191"/>
      <c r="AL312" s="267"/>
      <c r="AM312" s="267"/>
      <c r="AN312" s="267"/>
      <c r="AO312" s="200"/>
    </row>
    <row r="313" spans="1:41" ht="15.75" thickBot="1">
      <c r="A313" s="39"/>
      <c r="B313" s="71"/>
      <c r="C313" s="107" t="s">
        <v>176</v>
      </c>
      <c r="D313" s="71"/>
      <c r="E313" s="482"/>
      <c r="F313" s="223" t="s">
        <v>57</v>
      </c>
      <c r="G313" s="234" t="s">
        <v>56</v>
      </c>
      <c r="H313" s="235" t="s">
        <v>55</v>
      </c>
      <c r="I313" s="236" t="s">
        <v>57</v>
      </c>
      <c r="J313" s="237" t="s">
        <v>56</v>
      </c>
      <c r="K313" s="237" t="s">
        <v>55</v>
      </c>
      <c r="L313" s="260" t="s">
        <v>57</v>
      </c>
      <c r="M313" s="260" t="s">
        <v>56</v>
      </c>
      <c r="N313" s="260" t="s">
        <v>55</v>
      </c>
      <c r="O313" s="258" t="s">
        <v>57</v>
      </c>
      <c r="P313" s="260" t="s">
        <v>56</v>
      </c>
      <c r="Q313" s="260" t="s">
        <v>55</v>
      </c>
      <c r="R313" s="283" t="s">
        <v>57</v>
      </c>
      <c r="S313" s="288" t="s">
        <v>56</v>
      </c>
      <c r="T313" s="289" t="s">
        <v>55</v>
      </c>
      <c r="U313" s="285" t="s">
        <v>57</v>
      </c>
      <c r="V313" s="289" t="s">
        <v>56</v>
      </c>
      <c r="W313" s="289" t="s">
        <v>55</v>
      </c>
      <c r="X313" s="307" t="s">
        <v>57</v>
      </c>
      <c r="Y313" s="308" t="s">
        <v>56</v>
      </c>
      <c r="Z313" s="595" t="s">
        <v>55</v>
      </c>
      <c r="AA313" s="307" t="s">
        <v>57</v>
      </c>
      <c r="AB313" s="595" t="s">
        <v>56</v>
      </c>
      <c r="AC313" s="595" t="s">
        <v>55</v>
      </c>
      <c r="AD313" s="320" t="s">
        <v>57</v>
      </c>
      <c r="AE313" s="322" t="s">
        <v>56</v>
      </c>
      <c r="AF313" s="322" t="s">
        <v>55</v>
      </c>
      <c r="AG313" s="320" t="s">
        <v>57</v>
      </c>
      <c r="AH313" s="322" t="s">
        <v>56</v>
      </c>
      <c r="AI313" s="321" t="s">
        <v>55</v>
      </c>
      <c r="AJ313" s="327" t="s">
        <v>57</v>
      </c>
      <c r="AK313" s="329" t="s">
        <v>56</v>
      </c>
      <c r="AL313" s="270" t="s">
        <v>55</v>
      </c>
      <c r="AM313" s="327" t="s">
        <v>57</v>
      </c>
      <c r="AN313" s="329" t="s">
        <v>56</v>
      </c>
      <c r="AO313" s="329" t="s">
        <v>55</v>
      </c>
    </row>
    <row r="314" spans="1:41">
      <c r="A314" s="128">
        <v>206</v>
      </c>
      <c r="B314" s="47"/>
      <c r="C314" s="47" t="s">
        <v>39</v>
      </c>
      <c r="D314" s="19" t="s">
        <v>232</v>
      </c>
      <c r="E314" s="483" t="s">
        <v>16</v>
      </c>
      <c r="F314" s="888">
        <v>834.24000000000012</v>
      </c>
      <c r="G314" s="889">
        <v>1088.7360000000001</v>
      </c>
      <c r="H314" s="889">
        <v>1130.1400000000001</v>
      </c>
      <c r="I314" s="890">
        <v>758.40000000000009</v>
      </c>
      <c r="J314" s="890">
        <v>989.7600000000001</v>
      </c>
      <c r="K314" s="891">
        <v>1027.4000000000001</v>
      </c>
      <c r="L314" s="900">
        <v>1400</v>
      </c>
      <c r="M314" s="901">
        <v>1500</v>
      </c>
      <c r="N314" s="902">
        <v>1600</v>
      </c>
      <c r="O314" s="828">
        <v>1300</v>
      </c>
      <c r="P314" s="901">
        <v>1400</v>
      </c>
      <c r="Q314" s="903">
        <v>1500</v>
      </c>
      <c r="R314" s="817">
        <v>2031</v>
      </c>
      <c r="S314" s="817">
        <v>2166</v>
      </c>
      <c r="T314" s="737">
        <v>2266</v>
      </c>
      <c r="U314" s="817">
        <v>1981</v>
      </c>
      <c r="V314" s="817">
        <v>2116</v>
      </c>
      <c r="W314" s="737">
        <v>2216</v>
      </c>
      <c r="X314" s="904">
        <v>1200</v>
      </c>
      <c r="Y314" s="795">
        <v>1300</v>
      </c>
      <c r="Z314" s="905">
        <v>1400</v>
      </c>
      <c r="AA314" s="906">
        <v>1500</v>
      </c>
      <c r="AB314" s="906">
        <v>1600</v>
      </c>
      <c r="AC314" s="905">
        <v>1700</v>
      </c>
      <c r="AD314" s="907">
        <v>1050</v>
      </c>
      <c r="AE314" s="908">
        <v>1250</v>
      </c>
      <c r="AF314" s="909">
        <v>1300</v>
      </c>
      <c r="AG314" s="908">
        <v>1000</v>
      </c>
      <c r="AH314" s="908">
        <v>1200</v>
      </c>
      <c r="AI314" s="693">
        <v>1250</v>
      </c>
      <c r="AJ314" s="755">
        <v>919.99999999999989</v>
      </c>
      <c r="AK314" s="791">
        <v>977.49999999999989</v>
      </c>
      <c r="AL314" s="791">
        <v>1035</v>
      </c>
      <c r="AM314" s="791">
        <v>919.99999999999989</v>
      </c>
      <c r="AN314" s="791">
        <v>977.49999999999989</v>
      </c>
      <c r="AO314" s="749">
        <v>1035</v>
      </c>
    </row>
    <row r="315" spans="1:41">
      <c r="A315" s="129">
        <v>207</v>
      </c>
      <c r="B315" s="42"/>
      <c r="C315" s="42" t="s">
        <v>40</v>
      </c>
      <c r="D315" s="20" t="s">
        <v>232</v>
      </c>
      <c r="E315" s="473" t="s">
        <v>16</v>
      </c>
      <c r="F315" s="892">
        <v>875.95200000000011</v>
      </c>
      <c r="G315" s="893">
        <v>1143.1728000000001</v>
      </c>
      <c r="H315" s="893">
        <v>1186.6448</v>
      </c>
      <c r="I315" s="894">
        <v>796.32</v>
      </c>
      <c r="J315" s="894">
        <v>1039.248</v>
      </c>
      <c r="K315" s="895">
        <v>1078.768</v>
      </c>
      <c r="L315" s="881">
        <v>1410</v>
      </c>
      <c r="M315" s="846">
        <v>1510</v>
      </c>
      <c r="N315" s="714">
        <v>1610</v>
      </c>
      <c r="O315" s="847">
        <v>1310</v>
      </c>
      <c r="P315" s="846">
        <v>1410</v>
      </c>
      <c r="Q315" s="848">
        <v>1510</v>
      </c>
      <c r="R315" s="778">
        <v>2166</v>
      </c>
      <c r="S315" s="778">
        <v>2384</v>
      </c>
      <c r="T315" s="583">
        <v>2435</v>
      </c>
      <c r="U315" s="778">
        <v>2116</v>
      </c>
      <c r="V315" s="778">
        <v>2334</v>
      </c>
      <c r="W315" s="583">
        <v>2385</v>
      </c>
      <c r="X315" s="779">
        <v>1300</v>
      </c>
      <c r="Y315" s="752">
        <v>1400</v>
      </c>
      <c r="Z315" s="849">
        <v>1500</v>
      </c>
      <c r="AA315" s="850">
        <v>1600</v>
      </c>
      <c r="AB315" s="850">
        <v>1700</v>
      </c>
      <c r="AC315" s="849">
        <v>1800</v>
      </c>
      <c r="AD315" s="882">
        <v>1200</v>
      </c>
      <c r="AE315" s="883">
        <v>1200</v>
      </c>
      <c r="AF315" s="647">
        <v>1350</v>
      </c>
      <c r="AG315" s="883">
        <v>1150</v>
      </c>
      <c r="AH315" s="883">
        <v>1250</v>
      </c>
      <c r="AI315" s="647">
        <v>1300</v>
      </c>
      <c r="AJ315" s="755">
        <v>1011.9999999999999</v>
      </c>
      <c r="AK315" s="791">
        <v>1063.75</v>
      </c>
      <c r="AL315" s="791">
        <v>1150</v>
      </c>
      <c r="AM315" s="791">
        <v>1011.9999999999999</v>
      </c>
      <c r="AN315" s="791">
        <v>1063.75</v>
      </c>
      <c r="AO315" s="749">
        <v>1150</v>
      </c>
    </row>
    <row r="316" spans="1:41">
      <c r="A316" s="129">
        <v>208</v>
      </c>
      <c r="B316" s="42"/>
      <c r="C316" s="42" t="s">
        <v>41</v>
      </c>
      <c r="D316" s="20" t="s">
        <v>232</v>
      </c>
      <c r="E316" s="473" t="s">
        <v>16</v>
      </c>
      <c r="F316" s="892">
        <v>919.74960000000021</v>
      </c>
      <c r="G316" s="893">
        <v>1200.3288000000002</v>
      </c>
      <c r="H316" s="893">
        <v>1245.9744000000003</v>
      </c>
      <c r="I316" s="894">
        <v>836.13600000000008</v>
      </c>
      <c r="J316" s="894">
        <v>1091.2080000000001</v>
      </c>
      <c r="K316" s="895">
        <v>1132.7040000000002</v>
      </c>
      <c r="L316" s="881">
        <v>1420</v>
      </c>
      <c r="M316" s="846">
        <v>1520</v>
      </c>
      <c r="N316" s="714">
        <v>1620</v>
      </c>
      <c r="O316" s="847">
        <v>1320</v>
      </c>
      <c r="P316" s="846">
        <v>1420</v>
      </c>
      <c r="Q316" s="848">
        <v>1520</v>
      </c>
      <c r="R316" s="778">
        <v>2334</v>
      </c>
      <c r="S316" s="778">
        <v>2569</v>
      </c>
      <c r="T316" s="583">
        <v>2737</v>
      </c>
      <c r="U316" s="778">
        <v>2284</v>
      </c>
      <c r="V316" s="778">
        <v>2519</v>
      </c>
      <c r="W316" s="583">
        <v>2687</v>
      </c>
      <c r="X316" s="779">
        <v>1400</v>
      </c>
      <c r="Y316" s="752">
        <v>1500</v>
      </c>
      <c r="Z316" s="849">
        <v>1600</v>
      </c>
      <c r="AA316" s="850">
        <v>1700</v>
      </c>
      <c r="AB316" s="850">
        <v>1800</v>
      </c>
      <c r="AC316" s="849">
        <v>1900</v>
      </c>
      <c r="AD316" s="882">
        <v>1250</v>
      </c>
      <c r="AE316" s="883">
        <v>1350</v>
      </c>
      <c r="AF316" s="647">
        <v>1400</v>
      </c>
      <c r="AG316" s="883">
        <v>1200</v>
      </c>
      <c r="AH316" s="883">
        <v>1300</v>
      </c>
      <c r="AI316" s="647">
        <v>1350</v>
      </c>
      <c r="AJ316" s="755">
        <v>1081</v>
      </c>
      <c r="AK316" s="791">
        <v>1104</v>
      </c>
      <c r="AL316" s="791">
        <v>1207.5</v>
      </c>
      <c r="AM316" s="791">
        <v>1081</v>
      </c>
      <c r="AN316" s="791">
        <v>1104</v>
      </c>
      <c r="AO316" s="749">
        <v>1207.5</v>
      </c>
    </row>
    <row r="317" spans="1:41">
      <c r="A317" s="129">
        <v>209</v>
      </c>
      <c r="B317" s="42"/>
      <c r="C317" s="42" t="s">
        <v>42</v>
      </c>
      <c r="D317" s="20" t="s">
        <v>232</v>
      </c>
      <c r="E317" s="473" t="s">
        <v>16</v>
      </c>
      <c r="F317" s="892">
        <v>965.73840000000018</v>
      </c>
      <c r="G317" s="893">
        <v>1260.3448000000001</v>
      </c>
      <c r="H317" s="893">
        <v>1308.2696000000001</v>
      </c>
      <c r="I317" s="894">
        <v>877.94400000000007</v>
      </c>
      <c r="J317" s="894">
        <v>1145.768</v>
      </c>
      <c r="K317" s="895">
        <v>1189.336</v>
      </c>
      <c r="L317" s="881">
        <v>1430</v>
      </c>
      <c r="M317" s="846">
        <v>1530</v>
      </c>
      <c r="N317" s="714">
        <v>1630</v>
      </c>
      <c r="O317" s="847">
        <v>1330</v>
      </c>
      <c r="P317" s="846">
        <v>1430</v>
      </c>
      <c r="Q317" s="848">
        <v>1530</v>
      </c>
      <c r="R317" s="778">
        <v>2569</v>
      </c>
      <c r="S317" s="778">
        <v>2737</v>
      </c>
      <c r="T317" s="583">
        <v>2905</v>
      </c>
      <c r="U317" s="778">
        <v>2519</v>
      </c>
      <c r="V317" s="778">
        <v>2687</v>
      </c>
      <c r="W317" s="583">
        <v>2855</v>
      </c>
      <c r="X317" s="779">
        <v>1500</v>
      </c>
      <c r="Y317" s="752">
        <v>1600</v>
      </c>
      <c r="Z317" s="849">
        <v>1700</v>
      </c>
      <c r="AA317" s="850">
        <v>1800</v>
      </c>
      <c r="AB317" s="850">
        <v>1900</v>
      </c>
      <c r="AC317" s="849">
        <v>2000</v>
      </c>
      <c r="AD317" s="882">
        <v>1300</v>
      </c>
      <c r="AE317" s="883">
        <v>1350</v>
      </c>
      <c r="AF317" s="647">
        <v>1450</v>
      </c>
      <c r="AG317" s="883">
        <v>1275</v>
      </c>
      <c r="AH317" s="883">
        <v>1350</v>
      </c>
      <c r="AI317" s="647">
        <v>1400</v>
      </c>
      <c r="AJ317" s="755">
        <v>1144.25</v>
      </c>
      <c r="AK317" s="791">
        <v>1207.5</v>
      </c>
      <c r="AL317" s="791">
        <v>1322.5</v>
      </c>
      <c r="AM317" s="791">
        <v>1144.25</v>
      </c>
      <c r="AN317" s="791">
        <v>1207.5</v>
      </c>
      <c r="AO317" s="749">
        <v>1322.5</v>
      </c>
    </row>
    <row r="318" spans="1:41" ht="15.75" thickBot="1">
      <c r="A318" s="130">
        <v>210</v>
      </c>
      <c r="B318" s="44"/>
      <c r="C318" s="44" t="s">
        <v>43</v>
      </c>
      <c r="D318" s="22" t="s">
        <v>232</v>
      </c>
      <c r="E318" s="484" t="s">
        <v>16</v>
      </c>
      <c r="F318" s="896">
        <v>1014.0240000000001</v>
      </c>
      <c r="G318" s="897">
        <v>1323.3616000000002</v>
      </c>
      <c r="H318" s="897">
        <v>1373.6800000000003</v>
      </c>
      <c r="I318" s="898">
        <v>921.84</v>
      </c>
      <c r="J318" s="898">
        <v>1203.056</v>
      </c>
      <c r="K318" s="899">
        <v>1248.8000000000002</v>
      </c>
      <c r="L318" s="885">
        <v>1440</v>
      </c>
      <c r="M318" s="862">
        <v>1540</v>
      </c>
      <c r="N318" s="715">
        <v>1640</v>
      </c>
      <c r="O318" s="863">
        <v>1340</v>
      </c>
      <c r="P318" s="862">
        <v>1440</v>
      </c>
      <c r="Q318" s="864">
        <v>1540</v>
      </c>
      <c r="R318" s="822">
        <v>2905</v>
      </c>
      <c r="S318" s="822">
        <v>2989</v>
      </c>
      <c r="T318" s="584">
        <v>3073</v>
      </c>
      <c r="U318" s="822">
        <v>2855</v>
      </c>
      <c r="V318" s="822">
        <v>2939</v>
      </c>
      <c r="W318" s="584">
        <v>3023</v>
      </c>
      <c r="X318" s="865">
        <v>1600</v>
      </c>
      <c r="Y318" s="753">
        <v>1700</v>
      </c>
      <c r="Z318" s="866">
        <v>1800</v>
      </c>
      <c r="AA318" s="867">
        <v>1900</v>
      </c>
      <c r="AB318" s="867">
        <v>2000</v>
      </c>
      <c r="AC318" s="866">
        <v>2100</v>
      </c>
      <c r="AD318" s="886">
        <v>1300</v>
      </c>
      <c r="AE318" s="887">
        <v>1350</v>
      </c>
      <c r="AF318" s="653">
        <v>1450</v>
      </c>
      <c r="AG318" s="887">
        <v>1275</v>
      </c>
      <c r="AH318" s="887">
        <v>1350</v>
      </c>
      <c r="AI318" s="653">
        <v>1400</v>
      </c>
      <c r="AJ318" s="910">
        <v>1224.75</v>
      </c>
      <c r="AK318" s="911">
        <v>1339.75</v>
      </c>
      <c r="AL318" s="911">
        <v>1351.25</v>
      </c>
      <c r="AM318" s="911">
        <v>1224.75</v>
      </c>
      <c r="AN318" s="911">
        <v>1339.75</v>
      </c>
      <c r="AO318" s="744">
        <v>1351.25</v>
      </c>
    </row>
    <row r="319" spans="1:41" ht="15.75" thickBot="1">
      <c r="A319" s="38"/>
      <c r="B319" s="50"/>
      <c r="C319" s="50"/>
      <c r="D319" s="50"/>
      <c r="E319" s="23"/>
      <c r="F319" s="457"/>
      <c r="G319" s="144"/>
      <c r="H319" s="227"/>
      <c r="I319" s="228"/>
      <c r="J319" s="228"/>
      <c r="K319" s="229"/>
      <c r="L319" s="152"/>
      <c r="M319" s="152"/>
      <c r="N319" s="152"/>
      <c r="O319" s="152"/>
      <c r="P319" s="152"/>
      <c r="Q319" s="153"/>
      <c r="R319" s="287"/>
      <c r="S319" s="287"/>
      <c r="T319" s="280"/>
      <c r="U319" s="280"/>
      <c r="V319" s="280"/>
      <c r="W319" s="281"/>
      <c r="X319" s="305"/>
      <c r="Y319" s="305"/>
      <c r="Z319" s="305"/>
      <c r="AA319" s="305"/>
      <c r="AB319" s="305"/>
      <c r="AC319" s="306"/>
      <c r="AD319" s="497"/>
      <c r="AE319" s="204"/>
      <c r="AF319" s="204"/>
      <c r="AG319" s="204"/>
      <c r="AH319" s="204"/>
      <c r="AI319" s="205"/>
      <c r="AJ319" s="191"/>
      <c r="AK319" s="191"/>
      <c r="AL319" s="267"/>
      <c r="AM319" s="191"/>
      <c r="AN319" s="191"/>
      <c r="AO319" s="192"/>
    </row>
    <row r="320" spans="1:41" ht="30.75" thickBot="1">
      <c r="A320" s="38"/>
      <c r="B320" s="50"/>
      <c r="C320" s="102" t="s">
        <v>235</v>
      </c>
      <c r="D320" s="50"/>
      <c r="E320" s="23"/>
      <c r="F320" s="457"/>
      <c r="G320" s="144"/>
      <c r="H320" s="227"/>
      <c r="I320" s="228"/>
      <c r="J320" s="228"/>
      <c r="K320" s="229"/>
      <c r="L320" s="152"/>
      <c r="M320" s="152"/>
      <c r="N320" s="152"/>
      <c r="O320" s="152"/>
      <c r="P320" s="152"/>
      <c r="Q320" s="153"/>
      <c r="R320" s="287"/>
      <c r="S320" s="287"/>
      <c r="T320" s="280"/>
      <c r="U320" s="280"/>
      <c r="V320" s="280"/>
      <c r="W320" s="281"/>
      <c r="X320" s="305"/>
      <c r="Y320" s="305"/>
      <c r="Z320" s="305"/>
      <c r="AA320" s="305"/>
      <c r="AB320" s="305"/>
      <c r="AC320" s="306"/>
      <c r="AD320" s="497"/>
      <c r="AE320" s="204"/>
      <c r="AF320" s="204"/>
      <c r="AG320" s="204"/>
      <c r="AH320" s="204"/>
      <c r="AI320" s="205"/>
      <c r="AJ320" s="191"/>
      <c r="AK320" s="191"/>
      <c r="AL320" s="267"/>
      <c r="AM320" s="191"/>
      <c r="AN320" s="191"/>
      <c r="AO320" s="192"/>
    </row>
    <row r="321" spans="1:41" ht="15.75" thickBot="1">
      <c r="A321" s="38"/>
      <c r="B321" s="50"/>
      <c r="C321" s="103" t="s">
        <v>175</v>
      </c>
      <c r="D321" s="39"/>
      <c r="E321" s="23"/>
      <c r="F321" s="245" t="s">
        <v>46</v>
      </c>
      <c r="G321" s="234" t="s">
        <v>47</v>
      </c>
      <c r="H321" s="235" t="s">
        <v>48</v>
      </c>
      <c r="I321" s="246" t="s">
        <v>46</v>
      </c>
      <c r="J321" s="237" t="s">
        <v>47</v>
      </c>
      <c r="K321" s="237" t="s">
        <v>48</v>
      </c>
      <c r="L321" s="485" t="s">
        <v>46</v>
      </c>
      <c r="M321" s="260" t="s">
        <v>47</v>
      </c>
      <c r="N321" s="260" t="s">
        <v>48</v>
      </c>
      <c r="O321" s="261" t="s">
        <v>46</v>
      </c>
      <c r="P321" s="260" t="s">
        <v>47</v>
      </c>
      <c r="Q321" s="260" t="s">
        <v>48</v>
      </c>
      <c r="R321" s="293" t="s">
        <v>46</v>
      </c>
      <c r="S321" s="288" t="s">
        <v>47</v>
      </c>
      <c r="T321" s="289" t="s">
        <v>48</v>
      </c>
      <c r="U321" s="294" t="s">
        <v>46</v>
      </c>
      <c r="V321" s="289" t="s">
        <v>47</v>
      </c>
      <c r="W321" s="289" t="s">
        <v>48</v>
      </c>
      <c r="X321" s="311" t="s">
        <v>46</v>
      </c>
      <c r="Y321" s="308" t="s">
        <v>47</v>
      </c>
      <c r="Z321" s="595" t="s">
        <v>48</v>
      </c>
      <c r="AA321" s="311" t="s">
        <v>46</v>
      </c>
      <c r="AB321" s="595" t="s">
        <v>47</v>
      </c>
      <c r="AC321" s="595" t="s">
        <v>48</v>
      </c>
      <c r="AD321" s="323" t="s">
        <v>46</v>
      </c>
      <c r="AE321" s="322" t="s">
        <v>47</v>
      </c>
      <c r="AF321" s="322" t="s">
        <v>48</v>
      </c>
      <c r="AG321" s="323" t="s">
        <v>46</v>
      </c>
      <c r="AH321" s="322" t="s">
        <v>47</v>
      </c>
      <c r="AI321" s="322" t="s">
        <v>48</v>
      </c>
      <c r="AJ321" s="495" t="s">
        <v>46</v>
      </c>
      <c r="AK321" s="329" t="s">
        <v>47</v>
      </c>
      <c r="AL321" s="270" t="s">
        <v>48</v>
      </c>
      <c r="AM321" s="330" t="s">
        <v>46</v>
      </c>
      <c r="AN321" s="329" t="s">
        <v>47</v>
      </c>
      <c r="AO321" s="329" t="s">
        <v>48</v>
      </c>
    </row>
    <row r="322" spans="1:41" ht="15.75" thickBot="1">
      <c r="A322" s="128">
        <v>211</v>
      </c>
      <c r="B322" s="47"/>
      <c r="C322" s="47" t="s">
        <v>39</v>
      </c>
      <c r="D322" s="19" t="s">
        <v>232</v>
      </c>
      <c r="E322" s="483" t="s">
        <v>16</v>
      </c>
      <c r="F322" s="888">
        <v>2038.8896000000002</v>
      </c>
      <c r="G322" s="889">
        <v>2535.4560000000001</v>
      </c>
      <c r="H322" s="889">
        <v>2634.0336000000002</v>
      </c>
      <c r="I322" s="890">
        <v>1853.5360000000001</v>
      </c>
      <c r="J322" s="890">
        <v>2304.96</v>
      </c>
      <c r="K322" s="891">
        <v>2394.576</v>
      </c>
      <c r="L322" s="877">
        <v>2200</v>
      </c>
      <c r="M322" s="827">
        <v>2300</v>
      </c>
      <c r="N322" s="829">
        <v>2400</v>
      </c>
      <c r="O322" s="827">
        <v>2100</v>
      </c>
      <c r="P322" s="827">
        <v>2200</v>
      </c>
      <c r="Q322" s="829">
        <v>2300</v>
      </c>
      <c r="R322" s="830">
        <v>3912</v>
      </c>
      <c r="S322" s="830">
        <v>4181</v>
      </c>
      <c r="T322" s="582">
        <v>4450</v>
      </c>
      <c r="U322" s="830">
        <v>3762</v>
      </c>
      <c r="V322" s="830">
        <v>4031</v>
      </c>
      <c r="W322" s="582">
        <v>4300</v>
      </c>
      <c r="X322" s="831">
        <v>2400</v>
      </c>
      <c r="Y322" s="754">
        <v>2600</v>
      </c>
      <c r="Z322" s="832">
        <v>2800</v>
      </c>
      <c r="AA322" s="833">
        <v>2400</v>
      </c>
      <c r="AB322" s="833">
        <v>2600</v>
      </c>
      <c r="AC322" s="832">
        <v>2800</v>
      </c>
      <c r="AD322" s="878">
        <v>2150</v>
      </c>
      <c r="AE322" s="879">
        <v>2600</v>
      </c>
      <c r="AF322" s="657">
        <v>2650</v>
      </c>
      <c r="AG322" s="879">
        <v>2050</v>
      </c>
      <c r="AH322" s="879">
        <v>2500</v>
      </c>
      <c r="AI322" s="604">
        <v>2550</v>
      </c>
      <c r="AJ322" s="839">
        <v>2080</v>
      </c>
      <c r="AK322" s="841">
        <v>2180</v>
      </c>
      <c r="AL322" s="841">
        <v>2280</v>
      </c>
      <c r="AM322" s="841">
        <v>1780</v>
      </c>
      <c r="AN322" s="841">
        <v>1880</v>
      </c>
      <c r="AO322" s="634">
        <v>1980</v>
      </c>
    </row>
    <row r="323" spans="1:41" ht="15.75" thickBot="1">
      <c r="A323" s="129">
        <v>212</v>
      </c>
      <c r="B323" s="42"/>
      <c r="C323" s="42" t="s">
        <v>40</v>
      </c>
      <c r="D323" s="20" t="s">
        <v>232</v>
      </c>
      <c r="E323" s="473" t="s">
        <v>16</v>
      </c>
      <c r="F323" s="892">
        <v>2140.8376000000003</v>
      </c>
      <c r="G323" s="893">
        <v>2662.2288000000003</v>
      </c>
      <c r="H323" s="893">
        <v>2765.7344000000003</v>
      </c>
      <c r="I323" s="894">
        <v>1946.2160000000001</v>
      </c>
      <c r="J323" s="894">
        <v>2420.2080000000001</v>
      </c>
      <c r="K323" s="895">
        <v>2514.3040000000001</v>
      </c>
      <c r="L323" s="881">
        <v>2210</v>
      </c>
      <c r="M323" s="846">
        <v>2310</v>
      </c>
      <c r="N323" s="848">
        <v>2410</v>
      </c>
      <c r="O323" s="846">
        <v>2110</v>
      </c>
      <c r="P323" s="846">
        <v>2210</v>
      </c>
      <c r="Q323" s="848">
        <v>2310</v>
      </c>
      <c r="R323" s="778">
        <v>4046</v>
      </c>
      <c r="S323" s="778">
        <v>4314</v>
      </c>
      <c r="T323" s="583">
        <v>4583</v>
      </c>
      <c r="U323" s="778">
        <v>3896</v>
      </c>
      <c r="V323" s="778">
        <v>4164</v>
      </c>
      <c r="W323" s="583">
        <v>4433</v>
      </c>
      <c r="X323" s="779">
        <v>2600</v>
      </c>
      <c r="Y323" s="752">
        <v>2800</v>
      </c>
      <c r="Z323" s="849">
        <v>3000</v>
      </c>
      <c r="AA323" s="850">
        <v>2600</v>
      </c>
      <c r="AB323" s="850">
        <v>2800</v>
      </c>
      <c r="AC323" s="849">
        <v>3000</v>
      </c>
      <c r="AD323" s="882">
        <v>2200</v>
      </c>
      <c r="AE323" s="883">
        <v>2650</v>
      </c>
      <c r="AF323" s="647">
        <v>2700</v>
      </c>
      <c r="AG323" s="883">
        <v>2100</v>
      </c>
      <c r="AH323" s="883">
        <v>2550</v>
      </c>
      <c r="AI323" s="613">
        <v>2600</v>
      </c>
      <c r="AJ323" s="839">
        <v>2100</v>
      </c>
      <c r="AK323" s="841">
        <v>2200</v>
      </c>
      <c r="AL323" s="841">
        <v>2300</v>
      </c>
      <c r="AM323" s="781">
        <v>1800</v>
      </c>
      <c r="AN323" s="781">
        <v>1900</v>
      </c>
      <c r="AO323" s="614">
        <v>2000</v>
      </c>
    </row>
    <row r="324" spans="1:41" ht="15.75" thickBot="1">
      <c r="A324" s="129">
        <v>213</v>
      </c>
      <c r="B324" s="42"/>
      <c r="C324" s="42" t="s">
        <v>41</v>
      </c>
      <c r="D324" s="20" t="s">
        <v>232</v>
      </c>
      <c r="E324" s="473" t="s">
        <v>16</v>
      </c>
      <c r="F324" s="892">
        <v>2247.8808000000004</v>
      </c>
      <c r="G324" s="893">
        <v>2795.3376000000007</v>
      </c>
      <c r="H324" s="893">
        <v>2904.0176000000001</v>
      </c>
      <c r="I324" s="894">
        <v>2043.528</v>
      </c>
      <c r="J324" s="894">
        <v>2541.2160000000003</v>
      </c>
      <c r="K324" s="895">
        <v>2640.0160000000001</v>
      </c>
      <c r="L324" s="881">
        <v>2220</v>
      </c>
      <c r="M324" s="846">
        <v>2320</v>
      </c>
      <c r="N324" s="848">
        <v>2420</v>
      </c>
      <c r="O324" s="846">
        <v>2120</v>
      </c>
      <c r="P324" s="846">
        <v>2220</v>
      </c>
      <c r="Q324" s="848">
        <v>2320</v>
      </c>
      <c r="R324" s="778">
        <v>4450</v>
      </c>
      <c r="S324" s="778">
        <v>4450</v>
      </c>
      <c r="T324" s="583">
        <v>4718</v>
      </c>
      <c r="U324" s="778">
        <v>4031</v>
      </c>
      <c r="V324" s="778">
        <v>4300</v>
      </c>
      <c r="W324" s="583">
        <v>4568</v>
      </c>
      <c r="X324" s="779">
        <v>2800</v>
      </c>
      <c r="Y324" s="752">
        <v>3000</v>
      </c>
      <c r="Z324" s="849">
        <v>3200</v>
      </c>
      <c r="AA324" s="850">
        <v>2800</v>
      </c>
      <c r="AB324" s="850">
        <v>3000</v>
      </c>
      <c r="AC324" s="849">
        <v>3200</v>
      </c>
      <c r="AD324" s="882">
        <v>2250</v>
      </c>
      <c r="AE324" s="883">
        <v>2750</v>
      </c>
      <c r="AF324" s="647">
        <v>2700</v>
      </c>
      <c r="AG324" s="883">
        <v>2150</v>
      </c>
      <c r="AH324" s="883">
        <v>2650</v>
      </c>
      <c r="AI324" s="613">
        <v>2700</v>
      </c>
      <c r="AJ324" s="839">
        <v>2200</v>
      </c>
      <c r="AK324" s="841">
        <v>2300</v>
      </c>
      <c r="AL324" s="841">
        <v>2400</v>
      </c>
      <c r="AM324" s="781">
        <v>1900</v>
      </c>
      <c r="AN324" s="781">
        <v>2000</v>
      </c>
      <c r="AO324" s="614">
        <v>2100</v>
      </c>
    </row>
    <row r="325" spans="1:41" ht="15.75" thickBot="1">
      <c r="A325" s="129">
        <v>214</v>
      </c>
      <c r="B325" s="42"/>
      <c r="C325" s="42" t="s">
        <v>42</v>
      </c>
      <c r="D325" s="20" t="s">
        <v>232</v>
      </c>
      <c r="E325" s="473" t="s">
        <v>16</v>
      </c>
      <c r="F325" s="892">
        <v>2360.2744000000002</v>
      </c>
      <c r="G325" s="893">
        <v>2935.1080000000006</v>
      </c>
      <c r="H325" s="893">
        <v>3049.2176000000004</v>
      </c>
      <c r="I325" s="894">
        <v>2145.7040000000002</v>
      </c>
      <c r="J325" s="894">
        <v>2668.28</v>
      </c>
      <c r="K325" s="895">
        <v>2772.0160000000001</v>
      </c>
      <c r="L325" s="881">
        <v>2230</v>
      </c>
      <c r="M325" s="846">
        <v>2330</v>
      </c>
      <c r="N325" s="848">
        <v>2430</v>
      </c>
      <c r="O325" s="846">
        <v>2130</v>
      </c>
      <c r="P325" s="846">
        <v>2230</v>
      </c>
      <c r="Q325" s="848">
        <v>2330</v>
      </c>
      <c r="R325" s="778">
        <v>4583</v>
      </c>
      <c r="S325" s="778">
        <v>4583</v>
      </c>
      <c r="T325" s="583">
        <v>4843</v>
      </c>
      <c r="U325" s="778">
        <v>4164</v>
      </c>
      <c r="V325" s="778">
        <v>4433</v>
      </c>
      <c r="W325" s="583">
        <v>4693</v>
      </c>
      <c r="X325" s="779">
        <v>3000</v>
      </c>
      <c r="Y325" s="752">
        <v>3200</v>
      </c>
      <c r="Z325" s="849">
        <v>3400</v>
      </c>
      <c r="AA325" s="850">
        <v>3000</v>
      </c>
      <c r="AB325" s="850">
        <v>3200</v>
      </c>
      <c r="AC325" s="849">
        <v>3400</v>
      </c>
      <c r="AD325" s="882">
        <v>2350</v>
      </c>
      <c r="AE325" s="883">
        <v>2750</v>
      </c>
      <c r="AF325" s="647">
        <v>2850</v>
      </c>
      <c r="AG325" s="883">
        <v>2200</v>
      </c>
      <c r="AH325" s="883">
        <v>2650</v>
      </c>
      <c r="AI325" s="613">
        <v>2750</v>
      </c>
      <c r="AJ325" s="839">
        <v>2375</v>
      </c>
      <c r="AK325" s="841">
        <v>2475</v>
      </c>
      <c r="AL325" s="841">
        <v>2575</v>
      </c>
      <c r="AM325" s="781">
        <v>2075</v>
      </c>
      <c r="AN325" s="781">
        <v>2175</v>
      </c>
      <c r="AO325" s="614">
        <v>2275</v>
      </c>
    </row>
    <row r="326" spans="1:41" ht="15.75" thickBot="1">
      <c r="A326" s="130">
        <v>215</v>
      </c>
      <c r="B326" s="44"/>
      <c r="C326" s="44" t="s">
        <v>43</v>
      </c>
      <c r="D326" s="22" t="s">
        <v>232</v>
      </c>
      <c r="E326" s="484" t="s">
        <v>16</v>
      </c>
      <c r="F326" s="896">
        <v>2478.2912000000001</v>
      </c>
      <c r="G326" s="897">
        <v>3081.8656000000001</v>
      </c>
      <c r="H326" s="897">
        <v>3201.6776000000004</v>
      </c>
      <c r="I326" s="898">
        <v>2252.9919999999997</v>
      </c>
      <c r="J326" s="898">
        <v>2801.6959999999999</v>
      </c>
      <c r="K326" s="899">
        <v>2910.616</v>
      </c>
      <c r="L326" s="885">
        <v>2240</v>
      </c>
      <c r="M326" s="862">
        <v>2340</v>
      </c>
      <c r="N326" s="864">
        <v>2440</v>
      </c>
      <c r="O326" s="862">
        <v>2140</v>
      </c>
      <c r="P326" s="862">
        <v>2240</v>
      </c>
      <c r="Q326" s="864">
        <v>2340</v>
      </c>
      <c r="R326" s="822">
        <v>4718</v>
      </c>
      <c r="S326" s="822">
        <v>4718</v>
      </c>
      <c r="T326" s="584">
        <v>4986</v>
      </c>
      <c r="U326" s="822">
        <v>4350</v>
      </c>
      <c r="V326" s="822">
        <v>4568</v>
      </c>
      <c r="W326" s="584">
        <v>4836</v>
      </c>
      <c r="X326" s="1087" t="s">
        <v>254</v>
      </c>
      <c r="Y326" s="1087" t="s">
        <v>254</v>
      </c>
      <c r="Z326" s="1087" t="s">
        <v>254</v>
      </c>
      <c r="AA326" s="1087" t="s">
        <v>254</v>
      </c>
      <c r="AB326" s="1087" t="s">
        <v>254</v>
      </c>
      <c r="AC326" s="1087" t="s">
        <v>254</v>
      </c>
      <c r="AD326" s="886">
        <v>2350</v>
      </c>
      <c r="AE326" s="887">
        <v>2750</v>
      </c>
      <c r="AF326" s="653">
        <v>2850</v>
      </c>
      <c r="AG326" s="887">
        <v>2250</v>
      </c>
      <c r="AH326" s="887">
        <v>2750</v>
      </c>
      <c r="AI326" s="630">
        <v>2800</v>
      </c>
      <c r="AJ326" s="839">
        <v>2410</v>
      </c>
      <c r="AK326" s="841">
        <v>2510</v>
      </c>
      <c r="AL326" s="841">
        <v>2610</v>
      </c>
      <c r="AM326" s="781">
        <v>2110</v>
      </c>
      <c r="AN326" s="781">
        <v>2210</v>
      </c>
      <c r="AO326" s="614">
        <v>2310</v>
      </c>
    </row>
    <row r="327" spans="1:41" ht="15.75" thickBot="1">
      <c r="A327" s="38"/>
      <c r="B327" s="50"/>
      <c r="C327" s="50"/>
      <c r="D327" s="50"/>
      <c r="E327" s="23"/>
      <c r="F327" s="457"/>
      <c r="G327" s="144"/>
      <c r="H327" s="227"/>
      <c r="I327" s="228"/>
      <c r="J327" s="228"/>
      <c r="K327" s="229"/>
      <c r="L327" s="152"/>
      <c r="M327" s="152"/>
      <c r="N327" s="152"/>
      <c r="O327" s="152"/>
      <c r="P327" s="152"/>
      <c r="Q327" s="153"/>
      <c r="R327" s="287"/>
      <c r="S327" s="287"/>
      <c r="T327" s="280"/>
      <c r="U327" s="280"/>
      <c r="V327" s="280"/>
      <c r="W327" s="281"/>
      <c r="X327" s="305"/>
      <c r="Y327" s="305"/>
      <c r="Z327" s="305"/>
      <c r="AA327" s="305"/>
      <c r="AB327" s="305"/>
      <c r="AC327" s="306"/>
      <c r="AD327" s="497"/>
      <c r="AE327" s="204"/>
      <c r="AF327" s="204"/>
      <c r="AG327" s="204"/>
      <c r="AH327" s="204"/>
      <c r="AI327" s="205"/>
      <c r="AJ327" s="191"/>
      <c r="AK327" s="191"/>
      <c r="AL327" s="267"/>
      <c r="AM327" s="191"/>
      <c r="AN327" s="191"/>
      <c r="AO327" s="192"/>
    </row>
    <row r="328" spans="1:41" ht="30.75" thickBot="1">
      <c r="A328" s="38"/>
      <c r="B328" s="50"/>
      <c r="C328" s="104" t="s">
        <v>234</v>
      </c>
      <c r="D328" s="50"/>
      <c r="E328" s="23"/>
      <c r="F328" s="457"/>
      <c r="G328" s="144"/>
      <c r="H328" s="227"/>
      <c r="I328" s="228"/>
      <c r="J328" s="228"/>
      <c r="K328" s="229"/>
      <c r="L328" s="152"/>
      <c r="M328" s="152"/>
      <c r="N328" s="152"/>
      <c r="O328" s="152"/>
      <c r="P328" s="152"/>
      <c r="Q328" s="153"/>
      <c r="R328" s="287"/>
      <c r="S328" s="287"/>
      <c r="T328" s="280"/>
      <c r="U328" s="280"/>
      <c r="V328" s="280"/>
      <c r="W328" s="281"/>
      <c r="X328" s="305"/>
      <c r="Y328" s="305"/>
      <c r="Z328" s="305"/>
      <c r="AA328" s="305"/>
      <c r="AB328" s="305"/>
      <c r="AC328" s="306"/>
      <c r="AD328" s="497"/>
      <c r="AE328" s="204"/>
      <c r="AF328" s="204"/>
      <c r="AG328" s="204"/>
      <c r="AH328" s="204"/>
      <c r="AI328" s="205"/>
      <c r="AJ328" s="191"/>
      <c r="AK328" s="191"/>
      <c r="AL328" s="267"/>
      <c r="AM328" s="191"/>
      <c r="AN328" s="191"/>
      <c r="AO328" s="192"/>
    </row>
    <row r="329" spans="1:41" ht="15.75" thickBot="1">
      <c r="A329" s="38"/>
      <c r="B329" s="50"/>
      <c r="C329" s="105" t="s">
        <v>175</v>
      </c>
      <c r="D329" s="38"/>
      <c r="E329" s="23"/>
      <c r="F329" s="247" t="s">
        <v>46</v>
      </c>
      <c r="G329" s="230" t="s">
        <v>47</v>
      </c>
      <c r="H329" s="231" t="s">
        <v>48</v>
      </c>
      <c r="I329" s="248" t="s">
        <v>46</v>
      </c>
      <c r="J329" s="249" t="s">
        <v>47</v>
      </c>
      <c r="K329" s="249" t="s">
        <v>48</v>
      </c>
      <c r="L329" s="486" t="s">
        <v>46</v>
      </c>
      <c r="M329" s="263" t="s">
        <v>47</v>
      </c>
      <c r="N329" s="263" t="s">
        <v>48</v>
      </c>
      <c r="O329" s="262" t="s">
        <v>46</v>
      </c>
      <c r="P329" s="263" t="s">
        <v>47</v>
      </c>
      <c r="Q329" s="263" t="s">
        <v>48</v>
      </c>
      <c r="R329" s="295" t="s">
        <v>46</v>
      </c>
      <c r="S329" s="296" t="s">
        <v>47</v>
      </c>
      <c r="T329" s="297" t="s">
        <v>48</v>
      </c>
      <c r="U329" s="298" t="s">
        <v>46</v>
      </c>
      <c r="V329" s="297" t="s">
        <v>47</v>
      </c>
      <c r="W329" s="297" t="s">
        <v>48</v>
      </c>
      <c r="X329" s="312" t="s">
        <v>46</v>
      </c>
      <c r="Y329" s="393" t="s">
        <v>47</v>
      </c>
      <c r="Z329" s="313" t="s">
        <v>48</v>
      </c>
      <c r="AA329" s="312" t="s">
        <v>46</v>
      </c>
      <c r="AB329" s="313" t="s">
        <v>47</v>
      </c>
      <c r="AC329" s="313" t="s">
        <v>48</v>
      </c>
      <c r="AD329" s="324" t="s">
        <v>46</v>
      </c>
      <c r="AE329" s="325" t="s">
        <v>47</v>
      </c>
      <c r="AF329" s="325" t="s">
        <v>48</v>
      </c>
      <c r="AG329" s="324" t="s">
        <v>46</v>
      </c>
      <c r="AH329" s="325" t="s">
        <v>47</v>
      </c>
      <c r="AI329" s="325" t="s">
        <v>48</v>
      </c>
      <c r="AJ329" s="496" t="s">
        <v>46</v>
      </c>
      <c r="AK329" s="332" t="s">
        <v>47</v>
      </c>
      <c r="AL329" s="273" t="s">
        <v>48</v>
      </c>
      <c r="AM329" s="331" t="s">
        <v>46</v>
      </c>
      <c r="AN329" s="332" t="s">
        <v>47</v>
      </c>
      <c r="AO329" s="332" t="s">
        <v>48</v>
      </c>
    </row>
    <row r="330" spans="1:41" ht="15.75" thickBot="1">
      <c r="A330" s="128">
        <v>216</v>
      </c>
      <c r="B330" s="47"/>
      <c r="C330" s="47" t="s">
        <v>39</v>
      </c>
      <c r="D330" s="19" t="s">
        <v>232</v>
      </c>
      <c r="E330" s="483" t="s">
        <v>16</v>
      </c>
      <c r="F330" s="888">
        <v>2038.8896000000002</v>
      </c>
      <c r="G330" s="889">
        <v>2535.4560000000001</v>
      </c>
      <c r="H330" s="889">
        <v>2634.0336000000002</v>
      </c>
      <c r="I330" s="890">
        <v>1853.5360000000001</v>
      </c>
      <c r="J330" s="890">
        <v>2304.96</v>
      </c>
      <c r="K330" s="891">
        <v>2394.576</v>
      </c>
      <c r="L330" s="877">
        <v>2600</v>
      </c>
      <c r="M330" s="827">
        <v>2700</v>
      </c>
      <c r="N330" s="829">
        <v>2800</v>
      </c>
      <c r="O330" s="827">
        <v>2550</v>
      </c>
      <c r="P330" s="827">
        <v>2650</v>
      </c>
      <c r="Q330" s="829">
        <v>2750</v>
      </c>
      <c r="R330" s="830">
        <v>4853</v>
      </c>
      <c r="S330" s="830">
        <v>5189</v>
      </c>
      <c r="T330" s="582">
        <v>5525</v>
      </c>
      <c r="U330" s="830">
        <v>4703</v>
      </c>
      <c r="V330" s="830">
        <v>5039</v>
      </c>
      <c r="W330" s="582">
        <v>5375</v>
      </c>
      <c r="X330" s="831">
        <v>2700</v>
      </c>
      <c r="Y330" s="754">
        <v>2900</v>
      </c>
      <c r="Z330" s="832">
        <v>3100</v>
      </c>
      <c r="AA330" s="833">
        <v>2700</v>
      </c>
      <c r="AB330" s="833">
        <v>2900</v>
      </c>
      <c r="AC330" s="832">
        <v>3100</v>
      </c>
      <c r="AD330" s="878">
        <v>2150</v>
      </c>
      <c r="AE330" s="879">
        <v>2600</v>
      </c>
      <c r="AF330" s="657">
        <v>2650</v>
      </c>
      <c r="AG330" s="879">
        <v>2075</v>
      </c>
      <c r="AH330" s="879">
        <v>2525</v>
      </c>
      <c r="AI330" s="604">
        <v>2575</v>
      </c>
      <c r="AJ330" s="839">
        <v>2347</v>
      </c>
      <c r="AK330" s="841">
        <v>2462</v>
      </c>
      <c r="AL330" s="841">
        <v>2577</v>
      </c>
      <c r="AM330" s="841">
        <f>SUM(AM322*1.15)</f>
        <v>2046.9999999999998</v>
      </c>
      <c r="AN330" s="841">
        <f t="shared" ref="AN330:AO330" si="31">SUM(AN322*1.15)</f>
        <v>2162</v>
      </c>
      <c r="AO330" s="634">
        <f t="shared" si="31"/>
        <v>2277</v>
      </c>
    </row>
    <row r="331" spans="1:41" ht="15.75" thickBot="1">
      <c r="A331" s="129">
        <v>217</v>
      </c>
      <c r="B331" s="42"/>
      <c r="C331" s="42" t="s">
        <v>40</v>
      </c>
      <c r="D331" s="20" t="s">
        <v>232</v>
      </c>
      <c r="E331" s="473" t="s">
        <v>16</v>
      </c>
      <c r="F331" s="892">
        <v>2140.8376000000003</v>
      </c>
      <c r="G331" s="893">
        <v>2662.2288000000003</v>
      </c>
      <c r="H331" s="893">
        <v>2765.7344000000003</v>
      </c>
      <c r="I331" s="894">
        <v>1946.2160000000001</v>
      </c>
      <c r="J331" s="894">
        <v>2420.2080000000001</v>
      </c>
      <c r="K331" s="895">
        <v>2514.3040000000001</v>
      </c>
      <c r="L331" s="881">
        <v>2610</v>
      </c>
      <c r="M331" s="846">
        <v>2710</v>
      </c>
      <c r="N331" s="848">
        <v>2810</v>
      </c>
      <c r="O331" s="846">
        <v>2560</v>
      </c>
      <c r="P331" s="846">
        <v>2660</v>
      </c>
      <c r="Q331" s="848">
        <v>2760</v>
      </c>
      <c r="R331" s="778">
        <v>5021</v>
      </c>
      <c r="S331" s="778">
        <v>5356</v>
      </c>
      <c r="T331" s="583">
        <v>5692</v>
      </c>
      <c r="U331" s="778">
        <v>4871</v>
      </c>
      <c r="V331" s="778">
        <v>5206</v>
      </c>
      <c r="W331" s="583">
        <v>5542</v>
      </c>
      <c r="X331" s="779">
        <v>2900</v>
      </c>
      <c r="Y331" s="752">
        <v>3100</v>
      </c>
      <c r="Z331" s="849">
        <v>3300</v>
      </c>
      <c r="AA331" s="850">
        <v>2900</v>
      </c>
      <c r="AB331" s="850">
        <v>3100</v>
      </c>
      <c r="AC331" s="849">
        <v>3300</v>
      </c>
      <c r="AD331" s="882">
        <v>2200</v>
      </c>
      <c r="AE331" s="883">
        <v>2650</v>
      </c>
      <c r="AF331" s="647">
        <v>2700</v>
      </c>
      <c r="AG331" s="883">
        <v>2125</v>
      </c>
      <c r="AH331" s="883">
        <v>2575</v>
      </c>
      <c r="AI331" s="613">
        <v>2625</v>
      </c>
      <c r="AJ331" s="839">
        <v>2370</v>
      </c>
      <c r="AK331" s="841">
        <v>2485</v>
      </c>
      <c r="AL331" s="841">
        <v>2600</v>
      </c>
      <c r="AM331" s="841">
        <f t="shared" ref="AM331:AO334" si="32">SUM(AM323*1.15)</f>
        <v>2070</v>
      </c>
      <c r="AN331" s="841">
        <f t="shared" si="32"/>
        <v>2185</v>
      </c>
      <c r="AO331" s="634">
        <f t="shared" si="32"/>
        <v>2300</v>
      </c>
    </row>
    <row r="332" spans="1:41" ht="15.75" thickBot="1">
      <c r="A332" s="129">
        <v>218</v>
      </c>
      <c r="B332" s="42"/>
      <c r="C332" s="42" t="s">
        <v>41</v>
      </c>
      <c r="D332" s="20" t="s">
        <v>232</v>
      </c>
      <c r="E332" s="473" t="s">
        <v>16</v>
      </c>
      <c r="F332" s="892">
        <v>2247.8808000000004</v>
      </c>
      <c r="G332" s="893">
        <v>2795.3376000000007</v>
      </c>
      <c r="H332" s="893">
        <v>2904.0176000000001</v>
      </c>
      <c r="I332" s="894">
        <v>2043.528</v>
      </c>
      <c r="J332" s="894">
        <v>2541.2160000000003</v>
      </c>
      <c r="K332" s="895">
        <v>2640.0160000000001</v>
      </c>
      <c r="L332" s="881">
        <v>2620</v>
      </c>
      <c r="M332" s="846">
        <v>2720</v>
      </c>
      <c r="N332" s="848">
        <v>2820</v>
      </c>
      <c r="O332" s="846">
        <v>2570</v>
      </c>
      <c r="P332" s="846">
        <v>2670</v>
      </c>
      <c r="Q332" s="848">
        <v>2770</v>
      </c>
      <c r="R332" s="778">
        <v>5189</v>
      </c>
      <c r="S332" s="778">
        <v>5525</v>
      </c>
      <c r="T332" s="583">
        <v>5861</v>
      </c>
      <c r="U332" s="778">
        <v>5039</v>
      </c>
      <c r="V332" s="778">
        <v>5375</v>
      </c>
      <c r="W332" s="583">
        <v>5711</v>
      </c>
      <c r="X332" s="779">
        <v>3100</v>
      </c>
      <c r="Y332" s="752">
        <v>3300</v>
      </c>
      <c r="Z332" s="849">
        <v>3500</v>
      </c>
      <c r="AA332" s="850">
        <v>3100</v>
      </c>
      <c r="AB332" s="850">
        <v>3300</v>
      </c>
      <c r="AC332" s="849">
        <v>3500</v>
      </c>
      <c r="AD332" s="882">
        <v>2250</v>
      </c>
      <c r="AE332" s="883">
        <v>2750</v>
      </c>
      <c r="AF332" s="647">
        <v>2700</v>
      </c>
      <c r="AG332" s="883">
        <v>2175</v>
      </c>
      <c r="AH332" s="883">
        <v>2675</v>
      </c>
      <c r="AI332" s="613">
        <v>2725</v>
      </c>
      <c r="AJ332" s="839">
        <v>2485</v>
      </c>
      <c r="AK332" s="841">
        <v>2600</v>
      </c>
      <c r="AL332" s="841">
        <v>2715</v>
      </c>
      <c r="AM332" s="841">
        <f t="shared" si="32"/>
        <v>2185</v>
      </c>
      <c r="AN332" s="841">
        <f t="shared" si="32"/>
        <v>2300</v>
      </c>
      <c r="AO332" s="634">
        <f t="shared" si="32"/>
        <v>2415</v>
      </c>
    </row>
    <row r="333" spans="1:41" ht="15.75" thickBot="1">
      <c r="A333" s="129">
        <v>219</v>
      </c>
      <c r="B333" s="42"/>
      <c r="C333" s="42" t="s">
        <v>42</v>
      </c>
      <c r="D333" s="20" t="s">
        <v>232</v>
      </c>
      <c r="E333" s="473" t="s">
        <v>16</v>
      </c>
      <c r="F333" s="892">
        <v>2360.2744000000002</v>
      </c>
      <c r="G333" s="893">
        <v>2935.1080000000006</v>
      </c>
      <c r="H333" s="893">
        <v>3049.2176000000004</v>
      </c>
      <c r="I333" s="894">
        <v>2145.7040000000002</v>
      </c>
      <c r="J333" s="894">
        <v>2668.28</v>
      </c>
      <c r="K333" s="895">
        <v>2772.0160000000001</v>
      </c>
      <c r="L333" s="881">
        <v>2630</v>
      </c>
      <c r="M333" s="846">
        <v>2730</v>
      </c>
      <c r="N333" s="848">
        <v>2830</v>
      </c>
      <c r="O333" s="846">
        <v>2580</v>
      </c>
      <c r="P333" s="846">
        <v>2680</v>
      </c>
      <c r="Q333" s="848">
        <v>2780</v>
      </c>
      <c r="R333" s="778">
        <v>5356</v>
      </c>
      <c r="S333" s="778">
        <v>5692</v>
      </c>
      <c r="T333" s="583">
        <v>6017</v>
      </c>
      <c r="U333" s="778">
        <v>5206</v>
      </c>
      <c r="V333" s="778">
        <v>5542</v>
      </c>
      <c r="W333" s="583">
        <v>5867</v>
      </c>
      <c r="X333" s="779">
        <v>3300</v>
      </c>
      <c r="Y333" s="752">
        <v>3500</v>
      </c>
      <c r="Z333" s="849">
        <v>3700</v>
      </c>
      <c r="AA333" s="850">
        <v>3300</v>
      </c>
      <c r="AB333" s="850">
        <v>3500</v>
      </c>
      <c r="AC333" s="849">
        <v>3700</v>
      </c>
      <c r="AD333" s="882">
        <v>2350</v>
      </c>
      <c r="AE333" s="883">
        <v>2750</v>
      </c>
      <c r="AF333" s="647">
        <v>2850</v>
      </c>
      <c r="AG333" s="883">
        <v>2225</v>
      </c>
      <c r="AH333" s="883">
        <v>2675</v>
      </c>
      <c r="AI333" s="613">
        <v>2775</v>
      </c>
      <c r="AJ333" s="839">
        <v>2686.25</v>
      </c>
      <c r="AK333" s="841">
        <v>2801.25</v>
      </c>
      <c r="AL333" s="841">
        <v>2916.25</v>
      </c>
      <c r="AM333" s="841">
        <f t="shared" si="32"/>
        <v>2386.25</v>
      </c>
      <c r="AN333" s="841">
        <f t="shared" si="32"/>
        <v>2501.25</v>
      </c>
      <c r="AO333" s="634">
        <f t="shared" si="32"/>
        <v>2616.25</v>
      </c>
    </row>
    <row r="334" spans="1:41" ht="15.75" thickBot="1">
      <c r="A334" s="130">
        <v>220</v>
      </c>
      <c r="B334" s="44"/>
      <c r="C334" s="44" t="s">
        <v>43</v>
      </c>
      <c r="D334" s="22" t="s">
        <v>232</v>
      </c>
      <c r="E334" s="484" t="s">
        <v>16</v>
      </c>
      <c r="F334" s="896">
        <v>2478.2912000000001</v>
      </c>
      <c r="G334" s="897">
        <v>3081.8656000000001</v>
      </c>
      <c r="H334" s="897">
        <v>3201.6776000000004</v>
      </c>
      <c r="I334" s="898">
        <v>2252.9919999999997</v>
      </c>
      <c r="J334" s="898">
        <v>2801.6959999999999</v>
      </c>
      <c r="K334" s="899">
        <v>2910.616</v>
      </c>
      <c r="L334" s="885">
        <v>2640</v>
      </c>
      <c r="M334" s="862">
        <v>2740</v>
      </c>
      <c r="N334" s="864">
        <v>2840</v>
      </c>
      <c r="O334" s="862">
        <v>2590</v>
      </c>
      <c r="P334" s="862">
        <v>2690</v>
      </c>
      <c r="Q334" s="864">
        <v>2790</v>
      </c>
      <c r="R334" s="822">
        <v>5525</v>
      </c>
      <c r="S334" s="822">
        <v>5861</v>
      </c>
      <c r="T334" s="584">
        <v>6193</v>
      </c>
      <c r="U334" s="822">
        <v>5375</v>
      </c>
      <c r="V334" s="822">
        <v>5711</v>
      </c>
      <c r="W334" s="584">
        <v>6046</v>
      </c>
      <c r="X334" s="865">
        <v>3500</v>
      </c>
      <c r="Y334" s="753">
        <v>3700</v>
      </c>
      <c r="Z334" s="866">
        <v>3900</v>
      </c>
      <c r="AA334" s="867">
        <v>3500</v>
      </c>
      <c r="AB334" s="867">
        <v>3700</v>
      </c>
      <c r="AC334" s="866">
        <v>3900</v>
      </c>
      <c r="AD334" s="886">
        <v>2350</v>
      </c>
      <c r="AE334" s="887">
        <v>2750</v>
      </c>
      <c r="AF334" s="653">
        <v>2850</v>
      </c>
      <c r="AG334" s="887">
        <v>2275</v>
      </c>
      <c r="AH334" s="887">
        <v>2775</v>
      </c>
      <c r="AI334" s="630">
        <v>2825</v>
      </c>
      <c r="AJ334" s="912">
        <v>2726.5</v>
      </c>
      <c r="AK334" s="913">
        <v>2841.5</v>
      </c>
      <c r="AL334" s="913">
        <v>2956.5</v>
      </c>
      <c r="AM334" s="913">
        <f t="shared" si="32"/>
        <v>2426.5</v>
      </c>
      <c r="AN334" s="913">
        <f t="shared" si="32"/>
        <v>2541.5</v>
      </c>
      <c r="AO334" s="914">
        <f t="shared" si="32"/>
        <v>2656.5</v>
      </c>
    </row>
    <row r="335" spans="1:41" ht="15.75" thickBot="1">
      <c r="A335" s="38"/>
      <c r="B335" s="50"/>
      <c r="C335" s="50"/>
      <c r="D335" s="50"/>
      <c r="E335" s="23"/>
      <c r="F335" s="142"/>
      <c r="G335" s="142"/>
      <c r="H335" s="221"/>
      <c r="I335" s="250"/>
      <c r="J335" s="250"/>
      <c r="K335" s="251"/>
      <c r="L335" s="152"/>
      <c r="M335" s="152"/>
      <c r="N335" s="152"/>
      <c r="O335" s="152"/>
      <c r="P335" s="152"/>
      <c r="Q335" s="153"/>
      <c r="R335" s="287"/>
      <c r="S335" s="287"/>
      <c r="T335" s="280"/>
      <c r="U335" s="280"/>
      <c r="V335" s="280"/>
      <c r="W335" s="281"/>
      <c r="X335" s="305"/>
      <c r="Y335" s="305"/>
      <c r="Z335" s="305"/>
      <c r="AA335" s="305"/>
      <c r="AB335" s="305"/>
      <c r="AC335" s="306"/>
      <c r="AD335" s="497"/>
      <c r="AE335" s="204"/>
      <c r="AF335" s="204"/>
      <c r="AG335" s="204"/>
      <c r="AH335" s="204"/>
      <c r="AI335" s="205"/>
      <c r="AJ335" s="191"/>
      <c r="AK335" s="191"/>
      <c r="AL335" s="267"/>
      <c r="AM335" s="267"/>
      <c r="AN335" s="267"/>
      <c r="AO335" s="200"/>
    </row>
    <row r="336" spans="1:41" ht="15.75" thickBot="1">
      <c r="A336" s="66"/>
      <c r="B336" s="67"/>
      <c r="C336" s="108" t="s">
        <v>19</v>
      </c>
      <c r="D336" s="67"/>
      <c r="E336" s="592"/>
      <c r="F336" s="1081">
        <v>0</v>
      </c>
      <c r="G336" s="252"/>
      <c r="H336" s="1081">
        <v>0</v>
      </c>
      <c r="I336" s="254"/>
      <c r="J336" s="1081">
        <v>0</v>
      </c>
      <c r="K336" s="255"/>
      <c r="L336" s="1090">
        <v>0.02</v>
      </c>
      <c r="M336" s="154"/>
      <c r="N336" s="1081">
        <v>0</v>
      </c>
      <c r="O336" s="154"/>
      <c r="P336" s="1081">
        <v>0</v>
      </c>
      <c r="Q336" s="264"/>
      <c r="R336" s="1096">
        <v>0</v>
      </c>
      <c r="S336" s="299"/>
      <c r="T336" s="300"/>
      <c r="U336" s="300"/>
      <c r="V336" s="300"/>
      <c r="W336" s="301"/>
      <c r="X336" s="1096">
        <v>0</v>
      </c>
      <c r="Y336" s="314"/>
      <c r="Z336" s="314"/>
      <c r="AA336" s="314"/>
      <c r="AB336" s="314"/>
      <c r="AC336" s="596"/>
      <c r="AD336" s="1096">
        <v>0</v>
      </c>
      <c r="AE336" s="206"/>
      <c r="AF336" s="206"/>
      <c r="AG336" s="206"/>
      <c r="AH336" s="206"/>
      <c r="AI336" s="326"/>
      <c r="AJ336" s="1096">
        <v>0</v>
      </c>
      <c r="AK336" s="193"/>
      <c r="AL336" s="274"/>
      <c r="AM336" s="274"/>
      <c r="AN336" s="274"/>
      <c r="AO336" s="217"/>
    </row>
    <row r="337" spans="1:29">
      <c r="X337" s="594"/>
      <c r="Y337" s="594"/>
      <c r="Z337" s="594"/>
      <c r="AA337" s="594"/>
      <c r="AB337" s="594"/>
      <c r="AC337" s="594"/>
    </row>
    <row r="338" spans="1:29" ht="15.75" thickBot="1">
      <c r="X338" s="594"/>
      <c r="Y338" s="594"/>
      <c r="Z338" s="594"/>
      <c r="AA338" s="594"/>
      <c r="AB338" s="594"/>
      <c r="AC338" s="594"/>
    </row>
    <row r="339" spans="1:29" ht="15.75" thickBot="1">
      <c r="F339" s="1098" t="s">
        <v>256</v>
      </c>
      <c r="G339" s="1112"/>
      <c r="H339" s="1113" t="s">
        <v>248</v>
      </c>
      <c r="I339" s="1114"/>
      <c r="J339" s="1115" t="s">
        <v>250</v>
      </c>
      <c r="K339" s="1116"/>
      <c r="L339" s="1108" t="s">
        <v>252</v>
      </c>
      <c r="M339" s="1109"/>
      <c r="N339" s="1106" t="s">
        <v>251</v>
      </c>
      <c r="O339" s="1107"/>
      <c r="P339" s="1104" t="s">
        <v>253</v>
      </c>
      <c r="Q339" s="1105"/>
      <c r="X339" s="594"/>
      <c r="Y339" s="594"/>
      <c r="Z339" s="594"/>
      <c r="AA339" s="594"/>
      <c r="AB339" s="594"/>
      <c r="AC339" s="594"/>
    </row>
    <row r="340" spans="1:29">
      <c r="A340" s="7" t="s">
        <v>0</v>
      </c>
      <c r="B340" s="9" t="s">
        <v>1</v>
      </c>
      <c r="C340" s="6"/>
      <c r="D340" s="35" t="s">
        <v>6</v>
      </c>
      <c r="E340" s="7" t="s">
        <v>2</v>
      </c>
      <c r="F340" s="140" t="s">
        <v>11</v>
      </c>
      <c r="G340" s="140" t="s">
        <v>209</v>
      </c>
      <c r="H340" s="150" t="s">
        <v>11</v>
      </c>
      <c r="I340" s="150" t="s">
        <v>209</v>
      </c>
      <c r="J340" s="167" t="s">
        <v>11</v>
      </c>
      <c r="K340" s="167" t="s">
        <v>209</v>
      </c>
      <c r="L340" s="310" t="s">
        <v>11</v>
      </c>
      <c r="M340" s="310" t="s">
        <v>209</v>
      </c>
      <c r="N340" s="201" t="s">
        <v>11</v>
      </c>
      <c r="O340" s="201" t="s">
        <v>209</v>
      </c>
      <c r="P340" s="188" t="s">
        <v>11</v>
      </c>
      <c r="Q340" s="188" t="s">
        <v>209</v>
      </c>
      <c r="X340" s="594"/>
      <c r="Y340" s="594"/>
      <c r="Z340" s="594"/>
      <c r="AA340" s="594"/>
      <c r="AB340" s="594"/>
      <c r="AC340" s="594"/>
    </row>
    <row r="341" spans="1:29">
      <c r="A341" s="4" t="s">
        <v>4</v>
      </c>
      <c r="B341" s="8" t="s">
        <v>105</v>
      </c>
      <c r="C341" s="3" t="s">
        <v>5</v>
      </c>
      <c r="D341" s="3" t="s">
        <v>4</v>
      </c>
      <c r="E341" s="3" t="s">
        <v>7</v>
      </c>
      <c r="F341" s="140" t="s">
        <v>3</v>
      </c>
      <c r="G341" s="140" t="s">
        <v>3</v>
      </c>
      <c r="H341" s="150" t="s">
        <v>3</v>
      </c>
      <c r="I341" s="150" t="s">
        <v>3</v>
      </c>
      <c r="J341" s="167" t="s">
        <v>3</v>
      </c>
      <c r="K341" s="167" t="s">
        <v>3</v>
      </c>
      <c r="L341" s="302" t="s">
        <v>3</v>
      </c>
      <c r="M341" s="302" t="s">
        <v>3</v>
      </c>
      <c r="N341" s="202" t="s">
        <v>3</v>
      </c>
      <c r="O341" s="202" t="s">
        <v>3</v>
      </c>
      <c r="P341" s="189" t="s">
        <v>3</v>
      </c>
      <c r="Q341" s="189" t="s">
        <v>3</v>
      </c>
      <c r="X341" s="594"/>
      <c r="Y341" s="594"/>
      <c r="Z341" s="594"/>
      <c r="AA341" s="594"/>
      <c r="AB341" s="594"/>
      <c r="AC341" s="594"/>
    </row>
    <row r="342" spans="1:29" ht="15.75" thickBot="1">
      <c r="A342" s="49"/>
      <c r="B342" s="2" t="s">
        <v>9</v>
      </c>
      <c r="C342" s="1"/>
      <c r="D342" s="5"/>
      <c r="E342" s="2" t="s">
        <v>10</v>
      </c>
      <c r="F342" s="141" t="s">
        <v>8</v>
      </c>
      <c r="G342" s="141" t="s">
        <v>8</v>
      </c>
      <c r="H342" s="151" t="s">
        <v>8</v>
      </c>
      <c r="I342" s="151" t="s">
        <v>8</v>
      </c>
      <c r="J342" s="169" t="s">
        <v>8</v>
      </c>
      <c r="K342" s="169" t="s">
        <v>8</v>
      </c>
      <c r="L342" s="303" t="s">
        <v>8</v>
      </c>
      <c r="M342" s="303" t="s">
        <v>8</v>
      </c>
      <c r="N342" s="203" t="s">
        <v>8</v>
      </c>
      <c r="O342" s="203" t="s">
        <v>8</v>
      </c>
      <c r="P342" s="190" t="s">
        <v>8</v>
      </c>
      <c r="Q342" s="190" t="s">
        <v>8</v>
      </c>
      <c r="X342" s="594"/>
      <c r="Y342" s="594"/>
      <c r="Z342" s="594"/>
      <c r="AA342" s="594"/>
      <c r="AB342" s="594"/>
      <c r="AC342" s="594"/>
    </row>
    <row r="343" spans="1:29" ht="15.75" thickBot="1">
      <c r="A343" s="38"/>
      <c r="B343" s="11"/>
      <c r="C343" s="17"/>
      <c r="D343" s="11"/>
      <c r="E343" s="11"/>
      <c r="F343" s="147"/>
      <c r="G343" s="143"/>
      <c r="H343" s="162"/>
      <c r="I343" s="153"/>
      <c r="J343" s="181"/>
      <c r="K343" s="341"/>
      <c r="L343" s="304"/>
      <c r="M343" s="306"/>
      <c r="N343" s="212"/>
      <c r="O343" s="205"/>
      <c r="P343" s="199"/>
      <c r="Q343" s="192"/>
      <c r="X343" s="594"/>
      <c r="Y343" s="594"/>
      <c r="Z343" s="594"/>
      <c r="AA343" s="594"/>
      <c r="AB343" s="594"/>
      <c r="AC343" s="594"/>
    </row>
    <row r="344" spans="1:29">
      <c r="A344" s="38"/>
      <c r="B344" s="50"/>
      <c r="C344" s="109" t="s">
        <v>160</v>
      </c>
      <c r="D344" s="11"/>
      <c r="E344" s="11"/>
      <c r="F344" s="142"/>
      <c r="G344" s="143"/>
      <c r="H344" s="157"/>
      <c r="I344" s="153"/>
      <c r="J344" s="342"/>
      <c r="K344" s="341"/>
      <c r="L344" s="315"/>
      <c r="M344" s="306"/>
      <c r="N344" s="207"/>
      <c r="O344" s="205"/>
      <c r="P344" s="194"/>
      <c r="Q344" s="192"/>
      <c r="X344" s="594"/>
      <c r="Y344" s="594"/>
      <c r="Z344" s="594"/>
      <c r="AA344" s="594"/>
      <c r="AB344" s="594"/>
      <c r="AC344" s="594"/>
    </row>
    <row r="345" spans="1:29" ht="15.75" thickBot="1">
      <c r="A345" s="39"/>
      <c r="B345" s="71"/>
      <c r="C345" s="110" t="s">
        <v>170</v>
      </c>
      <c r="D345" s="18"/>
      <c r="E345" s="18"/>
      <c r="F345" s="252"/>
      <c r="G345" s="143"/>
      <c r="H345" s="437"/>
      <c r="I345" s="153"/>
      <c r="J345" s="342"/>
      <c r="K345" s="341"/>
      <c r="L345" s="315"/>
      <c r="M345" s="306"/>
      <c r="N345" s="207"/>
      <c r="O345" s="205"/>
      <c r="P345" s="194"/>
      <c r="Q345" s="192"/>
      <c r="X345" s="594"/>
      <c r="Y345" s="594"/>
      <c r="Z345" s="594"/>
      <c r="AA345" s="594"/>
      <c r="AB345" s="594"/>
      <c r="AC345" s="594"/>
    </row>
    <row r="346" spans="1:29">
      <c r="A346" s="126">
        <v>221</v>
      </c>
      <c r="B346" s="47"/>
      <c r="C346" s="65" t="s">
        <v>80</v>
      </c>
      <c r="D346" s="25" t="s">
        <v>82</v>
      </c>
      <c r="E346" s="29" t="s">
        <v>16</v>
      </c>
      <c r="F346" s="916">
        <v>605</v>
      </c>
      <c r="G346" s="502">
        <v>550</v>
      </c>
      <c r="H346" s="1042" t="s">
        <v>254</v>
      </c>
      <c r="I346" s="1042" t="s">
        <v>254</v>
      </c>
      <c r="J346" s="1062" t="s">
        <v>254</v>
      </c>
      <c r="K346" s="1063" t="s">
        <v>254</v>
      </c>
      <c r="L346" s="601">
        <v>300</v>
      </c>
      <c r="M346" s="602">
        <v>300</v>
      </c>
      <c r="N346" s="879">
        <v>48</v>
      </c>
      <c r="O346" s="604">
        <v>46</v>
      </c>
      <c r="P346" s="840"/>
      <c r="Q346" s="634"/>
      <c r="X346" s="594"/>
      <c r="Y346" s="594"/>
      <c r="Z346" s="594"/>
      <c r="AA346" s="594"/>
      <c r="AB346" s="594"/>
      <c r="AC346" s="594"/>
    </row>
    <row r="347" spans="1:29">
      <c r="A347" s="131">
        <v>222</v>
      </c>
      <c r="B347" s="41"/>
      <c r="C347" s="53" t="s">
        <v>12</v>
      </c>
      <c r="D347" s="20" t="s">
        <v>91</v>
      </c>
      <c r="E347" s="27" t="s">
        <v>16</v>
      </c>
      <c r="F347" s="917">
        <v>321.75000000000006</v>
      </c>
      <c r="G347" s="503">
        <v>292.5</v>
      </c>
      <c r="H347" s="1042" t="s">
        <v>254</v>
      </c>
      <c r="I347" s="1042" t="s">
        <v>254</v>
      </c>
      <c r="J347" s="1064" t="s">
        <v>254</v>
      </c>
      <c r="K347" s="1065" t="s">
        <v>254</v>
      </c>
      <c r="L347" s="610">
        <v>325</v>
      </c>
      <c r="M347" s="611">
        <v>325</v>
      </c>
      <c r="N347" s="908">
        <v>92</v>
      </c>
      <c r="O347" s="909">
        <v>89</v>
      </c>
      <c r="P347" s="857">
        <f>SUM(Q347+15)</f>
        <v>465</v>
      </c>
      <c r="Q347" s="614">
        <v>450</v>
      </c>
      <c r="X347" s="594"/>
      <c r="Y347" s="594"/>
      <c r="Z347" s="594"/>
      <c r="AA347" s="594"/>
      <c r="AB347" s="594"/>
      <c r="AC347" s="594"/>
    </row>
    <row r="348" spans="1:29">
      <c r="A348" s="127">
        <v>223</v>
      </c>
      <c r="B348" s="42"/>
      <c r="C348" s="63" t="s">
        <v>13</v>
      </c>
      <c r="D348" s="20" t="s">
        <v>91</v>
      </c>
      <c r="E348" s="27" t="s">
        <v>16</v>
      </c>
      <c r="F348" s="917">
        <v>386.10000000000008</v>
      </c>
      <c r="G348" s="503">
        <v>351</v>
      </c>
      <c r="H348" s="1042" t="s">
        <v>254</v>
      </c>
      <c r="I348" s="1042" t="s">
        <v>254</v>
      </c>
      <c r="J348" s="1064" t="s">
        <v>254</v>
      </c>
      <c r="K348" s="1065" t="s">
        <v>254</v>
      </c>
      <c r="L348" s="610">
        <v>350</v>
      </c>
      <c r="M348" s="611">
        <v>350</v>
      </c>
      <c r="N348" s="883">
        <v>92</v>
      </c>
      <c r="O348" s="613">
        <v>89</v>
      </c>
      <c r="P348" s="857">
        <f t="shared" ref="P348:P350" si="33">SUM(Q348+15)</f>
        <v>515</v>
      </c>
      <c r="Q348" s="614">
        <v>500</v>
      </c>
      <c r="X348" s="594"/>
      <c r="Y348" s="594"/>
      <c r="Z348" s="594"/>
      <c r="AA348" s="594"/>
      <c r="AB348" s="594"/>
      <c r="AC348" s="594"/>
    </row>
    <row r="349" spans="1:29">
      <c r="A349" s="132">
        <v>224</v>
      </c>
      <c r="B349" s="42"/>
      <c r="C349" s="53" t="s">
        <v>14</v>
      </c>
      <c r="D349" s="20" t="s">
        <v>91</v>
      </c>
      <c r="E349" s="27" t="s">
        <v>16</v>
      </c>
      <c r="F349" s="917">
        <v>450.45000000000005</v>
      </c>
      <c r="G349" s="503">
        <v>409.5</v>
      </c>
      <c r="H349" s="1042" t="s">
        <v>254</v>
      </c>
      <c r="I349" s="1042" t="s">
        <v>254</v>
      </c>
      <c r="J349" s="1064" t="s">
        <v>254</v>
      </c>
      <c r="K349" s="1065" t="s">
        <v>254</v>
      </c>
      <c r="L349" s="610">
        <v>375</v>
      </c>
      <c r="M349" s="611">
        <v>375</v>
      </c>
      <c r="N349" s="883">
        <v>148</v>
      </c>
      <c r="O349" s="613">
        <v>145</v>
      </c>
      <c r="P349" s="857">
        <f t="shared" si="33"/>
        <v>565</v>
      </c>
      <c r="Q349" s="614">
        <v>550</v>
      </c>
      <c r="X349" s="594"/>
      <c r="Y349" s="594"/>
      <c r="Z349" s="594"/>
      <c r="AA349" s="594"/>
      <c r="AB349" s="594"/>
      <c r="AC349" s="594"/>
    </row>
    <row r="350" spans="1:29" ht="15.75" thickBot="1">
      <c r="A350" s="130">
        <v>225</v>
      </c>
      <c r="B350" s="44"/>
      <c r="C350" s="64" t="s">
        <v>15</v>
      </c>
      <c r="D350" s="22" t="s">
        <v>91</v>
      </c>
      <c r="E350" s="28" t="s">
        <v>16</v>
      </c>
      <c r="F350" s="918">
        <v>514.80000000000007</v>
      </c>
      <c r="G350" s="504">
        <v>468</v>
      </c>
      <c r="H350" s="1042" t="s">
        <v>254</v>
      </c>
      <c r="I350" s="1042" t="s">
        <v>254</v>
      </c>
      <c r="J350" s="1066" t="s">
        <v>254</v>
      </c>
      <c r="K350" s="1067" t="s">
        <v>254</v>
      </c>
      <c r="L350" s="627">
        <v>400</v>
      </c>
      <c r="M350" s="628">
        <v>400</v>
      </c>
      <c r="N350" s="887">
        <v>135</v>
      </c>
      <c r="O350" s="630">
        <v>129</v>
      </c>
      <c r="P350" s="874">
        <f t="shared" si="33"/>
        <v>615</v>
      </c>
      <c r="Q350" s="632">
        <v>600</v>
      </c>
      <c r="X350" s="594"/>
      <c r="Y350" s="594"/>
      <c r="Z350" s="594"/>
      <c r="AA350" s="594"/>
      <c r="AB350" s="594"/>
      <c r="AC350" s="594"/>
    </row>
    <row r="351" spans="1:29" ht="15.75" thickBot="1">
      <c r="A351" s="38"/>
      <c r="B351" s="11"/>
      <c r="C351" s="17"/>
      <c r="D351" s="11"/>
      <c r="E351" s="11"/>
      <c r="F351" s="416"/>
      <c r="G351" s="759"/>
      <c r="H351" s="768"/>
      <c r="I351" s="761"/>
      <c r="J351" s="418"/>
      <c r="K351" s="763"/>
      <c r="L351" s="405"/>
      <c r="M351" s="765"/>
      <c r="N351" s="419"/>
      <c r="O351" s="767"/>
      <c r="P351" s="199"/>
      <c r="Q351" s="707"/>
      <c r="X351" s="594"/>
      <c r="Y351" s="594"/>
      <c r="Z351" s="594"/>
      <c r="AA351" s="594"/>
      <c r="AB351" s="594"/>
      <c r="AC351" s="594"/>
    </row>
    <row r="352" spans="1:29">
      <c r="A352" s="38"/>
      <c r="B352" s="50"/>
      <c r="C352" s="109" t="s">
        <v>160</v>
      </c>
      <c r="D352" s="11"/>
      <c r="E352" s="11"/>
      <c r="F352" s="919"/>
      <c r="G352" s="759"/>
      <c r="H352" s="769"/>
      <c r="I352" s="761"/>
      <c r="J352" s="762"/>
      <c r="K352" s="763"/>
      <c r="L352" s="764"/>
      <c r="M352" s="765"/>
      <c r="N352" s="766"/>
      <c r="O352" s="767"/>
      <c r="P352" s="706"/>
      <c r="Q352" s="707"/>
      <c r="X352" s="594"/>
      <c r="Y352" s="594"/>
      <c r="Z352" s="594"/>
      <c r="AA352" s="594"/>
      <c r="AB352" s="594"/>
      <c r="AC352" s="594"/>
    </row>
    <row r="353" spans="1:29" ht="15.75" thickBot="1">
      <c r="A353" s="38"/>
      <c r="B353" s="50"/>
      <c r="C353" s="111" t="s">
        <v>169</v>
      </c>
      <c r="D353" s="11"/>
      <c r="E353" s="11"/>
      <c r="F353" s="919"/>
      <c r="G353" s="759"/>
      <c r="H353" s="793"/>
      <c r="I353" s="761"/>
      <c r="J353" s="762"/>
      <c r="K353" s="763"/>
      <c r="L353" s="764"/>
      <c r="M353" s="765"/>
      <c r="N353" s="766"/>
      <c r="O353" s="767"/>
      <c r="P353" s="706"/>
      <c r="Q353" s="707"/>
      <c r="X353" s="594"/>
      <c r="Y353" s="594"/>
      <c r="Z353" s="594"/>
      <c r="AA353" s="594"/>
      <c r="AB353" s="594"/>
      <c r="AC353" s="594"/>
    </row>
    <row r="354" spans="1:29">
      <c r="A354" s="128">
        <v>226</v>
      </c>
      <c r="B354" s="47"/>
      <c r="C354" s="61" t="s">
        <v>168</v>
      </c>
      <c r="D354" s="19" t="s">
        <v>233</v>
      </c>
      <c r="E354" s="29" t="s">
        <v>16</v>
      </c>
      <c r="F354" s="876">
        <v>82.5</v>
      </c>
      <c r="G354" s="502">
        <v>75</v>
      </c>
      <c r="H354" s="1042" t="s">
        <v>254</v>
      </c>
      <c r="I354" s="1042" t="s">
        <v>254</v>
      </c>
      <c r="J354" s="1068" t="s">
        <v>254</v>
      </c>
      <c r="K354" s="1069" t="s">
        <v>254</v>
      </c>
      <c r="L354" s="656">
        <v>45</v>
      </c>
      <c r="M354" s="602">
        <v>45</v>
      </c>
      <c r="N354" s="657">
        <v>25</v>
      </c>
      <c r="O354" s="604">
        <v>20</v>
      </c>
      <c r="P354" s="920">
        <f>SUM(Q354)*1.05</f>
        <v>126</v>
      </c>
      <c r="Q354" s="634">
        <v>120</v>
      </c>
      <c r="X354" s="594"/>
      <c r="Y354" s="594"/>
      <c r="Z354" s="594"/>
      <c r="AA354" s="594"/>
      <c r="AB354" s="594"/>
      <c r="AC354" s="594"/>
    </row>
    <row r="355" spans="1:29">
      <c r="A355" s="129">
        <v>227</v>
      </c>
      <c r="B355" s="42"/>
      <c r="C355" s="55" t="s">
        <v>171</v>
      </c>
      <c r="D355" s="20" t="s">
        <v>233</v>
      </c>
      <c r="E355" s="27" t="s">
        <v>16</v>
      </c>
      <c r="F355" s="880">
        <v>99.000000000000014</v>
      </c>
      <c r="G355" s="503">
        <v>90</v>
      </c>
      <c r="H355" s="1042" t="s">
        <v>254</v>
      </c>
      <c r="I355" s="1042" t="s">
        <v>254</v>
      </c>
      <c r="J355" s="1070" t="s">
        <v>254</v>
      </c>
      <c r="K355" s="1051" t="s">
        <v>254</v>
      </c>
      <c r="L355" s="662">
        <v>55</v>
      </c>
      <c r="M355" s="611">
        <v>55</v>
      </c>
      <c r="N355" s="647">
        <v>35</v>
      </c>
      <c r="O355" s="613">
        <v>30</v>
      </c>
      <c r="P355" s="921">
        <f t="shared" ref="P355:P356" si="34">SUM(Q355)*1.05</f>
        <v>168</v>
      </c>
      <c r="Q355" s="614">
        <v>160</v>
      </c>
      <c r="X355" s="594"/>
      <c r="Y355" s="594"/>
      <c r="Z355" s="594"/>
      <c r="AA355" s="594"/>
      <c r="AB355" s="594"/>
      <c r="AC355" s="594"/>
    </row>
    <row r="356" spans="1:29" ht="15.75" thickBot="1">
      <c r="A356" s="130">
        <v>228</v>
      </c>
      <c r="B356" s="44"/>
      <c r="C356" s="57" t="s">
        <v>172</v>
      </c>
      <c r="D356" s="22" t="s">
        <v>233</v>
      </c>
      <c r="E356" s="28" t="s">
        <v>16</v>
      </c>
      <c r="F356" s="884">
        <v>121.00000000000001</v>
      </c>
      <c r="G356" s="504">
        <v>110</v>
      </c>
      <c r="H356" s="1042" t="s">
        <v>254</v>
      </c>
      <c r="I356" s="1042" t="s">
        <v>254</v>
      </c>
      <c r="J356" s="1071" t="s">
        <v>254</v>
      </c>
      <c r="K356" s="1072" t="s">
        <v>254</v>
      </c>
      <c r="L356" s="665">
        <v>65</v>
      </c>
      <c r="M356" s="628">
        <v>65</v>
      </c>
      <c r="N356" s="653">
        <v>55</v>
      </c>
      <c r="O356" s="630">
        <v>50</v>
      </c>
      <c r="P356" s="922">
        <f t="shared" si="34"/>
        <v>189</v>
      </c>
      <c r="Q356" s="623">
        <v>180</v>
      </c>
      <c r="X356" s="594"/>
      <c r="Y356" s="594"/>
      <c r="Z356" s="594"/>
      <c r="AA356" s="594"/>
      <c r="AB356" s="594"/>
      <c r="AC356" s="594"/>
    </row>
    <row r="357" spans="1:29" ht="15.75" thickBot="1">
      <c r="A357" s="38"/>
      <c r="B357" s="50"/>
      <c r="C357" s="58"/>
      <c r="D357" s="10"/>
      <c r="E357" s="31"/>
      <c r="F357" s="919"/>
      <c r="G357" s="759"/>
      <c r="H357" s="769"/>
      <c r="I357" s="761"/>
      <c r="J357" s="762"/>
      <c r="K357" s="763"/>
      <c r="L357" s="764"/>
      <c r="M357" s="765"/>
      <c r="N357" s="766"/>
      <c r="O357" s="766"/>
      <c r="P357" s="923"/>
      <c r="Q357" s="811"/>
      <c r="X357" s="594"/>
      <c r="Y357" s="594"/>
      <c r="Z357" s="594"/>
      <c r="AA357" s="594"/>
      <c r="AB357" s="594"/>
      <c r="AC357" s="594"/>
    </row>
    <row r="358" spans="1:29">
      <c r="A358" s="38"/>
      <c r="B358" s="50"/>
      <c r="C358" s="109" t="s">
        <v>160</v>
      </c>
      <c r="D358" s="11"/>
      <c r="E358" s="11"/>
      <c r="F358" s="919"/>
      <c r="G358" s="759"/>
      <c r="H358" s="769"/>
      <c r="I358" s="761"/>
      <c r="J358" s="762"/>
      <c r="K358" s="763"/>
      <c r="L358" s="764"/>
      <c r="M358" s="765"/>
      <c r="N358" s="766"/>
      <c r="O358" s="766"/>
      <c r="P358" s="924"/>
      <c r="Q358" s="707"/>
      <c r="X358" s="594"/>
      <c r="Y358" s="594"/>
      <c r="Z358" s="594"/>
      <c r="AA358" s="594"/>
      <c r="AB358" s="594"/>
      <c r="AC358" s="594"/>
    </row>
    <row r="359" spans="1:29" ht="15.75" thickBot="1">
      <c r="A359" s="38"/>
      <c r="B359" s="50"/>
      <c r="C359" s="112" t="s">
        <v>194</v>
      </c>
      <c r="D359" s="11"/>
      <c r="E359" s="11"/>
      <c r="F359" s="919"/>
      <c r="G359" s="759"/>
      <c r="H359" s="793"/>
      <c r="I359" s="761"/>
      <c r="J359" s="762"/>
      <c r="K359" s="763"/>
      <c r="L359" s="764"/>
      <c r="M359" s="765"/>
      <c r="N359" s="766"/>
      <c r="O359" s="766"/>
      <c r="P359" s="639"/>
      <c r="Q359" s="815"/>
      <c r="X359" s="594"/>
      <c r="Y359" s="594"/>
      <c r="Z359" s="594"/>
      <c r="AA359" s="594"/>
      <c r="AB359" s="594"/>
      <c r="AC359" s="594"/>
    </row>
    <row r="360" spans="1:29">
      <c r="A360" s="113">
        <v>229</v>
      </c>
      <c r="B360" s="45"/>
      <c r="C360" s="72" t="s">
        <v>215</v>
      </c>
      <c r="D360" s="19" t="s">
        <v>91</v>
      </c>
      <c r="E360" s="19" t="s">
        <v>16</v>
      </c>
      <c r="F360" s="925">
        <v>33.726000000000006</v>
      </c>
      <c r="G360" s="502">
        <v>30.66</v>
      </c>
      <c r="H360" s="654">
        <v>34.700000000000003</v>
      </c>
      <c r="I360" s="794">
        <v>29.6</v>
      </c>
      <c r="J360" s="830">
        <v>54</v>
      </c>
      <c r="K360" s="772">
        <f>(J360-10)</f>
        <v>44</v>
      </c>
      <c r="L360" s="601">
        <v>60</v>
      </c>
      <c r="M360" s="602">
        <v>60</v>
      </c>
      <c r="N360" s="643">
        <v>40.89</v>
      </c>
      <c r="O360" s="604">
        <v>38.99</v>
      </c>
      <c r="P360" s="920">
        <f t="shared" ref="P360:P367" si="35">SUM(Q360)*1.05</f>
        <v>21.525000000000002</v>
      </c>
      <c r="Q360" s="749">
        <v>20.5</v>
      </c>
      <c r="X360" s="594"/>
      <c r="Y360" s="594"/>
      <c r="Z360" s="594"/>
      <c r="AA360" s="594"/>
      <c r="AB360" s="594"/>
      <c r="AC360" s="594"/>
    </row>
    <row r="361" spans="1:29">
      <c r="A361" s="114">
        <v>230</v>
      </c>
      <c r="B361" s="42"/>
      <c r="C361" s="73" t="s">
        <v>216</v>
      </c>
      <c r="D361" s="20" t="s">
        <v>91</v>
      </c>
      <c r="E361" s="20" t="s">
        <v>16</v>
      </c>
      <c r="F361" s="926">
        <v>41.14</v>
      </c>
      <c r="G361" s="503">
        <v>37.4</v>
      </c>
      <c r="H361" s="660">
        <v>35.700000000000003</v>
      </c>
      <c r="I361" s="740">
        <v>30.7</v>
      </c>
      <c r="J361" s="778">
        <v>57</v>
      </c>
      <c r="K361" s="646">
        <f>(J361-10)</f>
        <v>47</v>
      </c>
      <c r="L361" s="610">
        <v>65</v>
      </c>
      <c r="M361" s="611">
        <v>65</v>
      </c>
      <c r="N361" s="647">
        <v>44.69</v>
      </c>
      <c r="O361" s="613">
        <v>42.69</v>
      </c>
      <c r="P361" s="921">
        <f t="shared" si="35"/>
        <v>26.775000000000002</v>
      </c>
      <c r="Q361" s="614">
        <v>25.5</v>
      </c>
      <c r="X361" s="594"/>
      <c r="Y361" s="594"/>
      <c r="Z361" s="594"/>
      <c r="AA361" s="594"/>
      <c r="AB361" s="594"/>
      <c r="AC361" s="594"/>
    </row>
    <row r="362" spans="1:29">
      <c r="A362" s="114">
        <v>231</v>
      </c>
      <c r="B362" s="42"/>
      <c r="C362" s="73" t="s">
        <v>143</v>
      </c>
      <c r="D362" s="20" t="s">
        <v>91</v>
      </c>
      <c r="E362" s="20" t="s">
        <v>16</v>
      </c>
      <c r="F362" s="926">
        <v>2.1560000000000001</v>
      </c>
      <c r="G362" s="503">
        <v>1.96</v>
      </c>
      <c r="H362" s="927">
        <v>9.08</v>
      </c>
      <c r="I362" s="741">
        <v>4.08</v>
      </c>
      <c r="J362" s="778">
        <v>5</v>
      </c>
      <c r="K362" s="646">
        <f>(J362-1)</f>
        <v>4</v>
      </c>
      <c r="L362" s="610">
        <v>5</v>
      </c>
      <c r="M362" s="611">
        <v>5</v>
      </c>
      <c r="N362" s="647">
        <v>4.6900000000000004</v>
      </c>
      <c r="O362" s="613">
        <v>2.69</v>
      </c>
      <c r="P362" s="921">
        <f t="shared" si="35"/>
        <v>2.8350000000000004</v>
      </c>
      <c r="Q362" s="614">
        <v>2.7</v>
      </c>
      <c r="X362" s="594"/>
      <c r="Y362" s="594"/>
      <c r="Z362" s="594"/>
      <c r="AA362" s="594"/>
      <c r="AB362" s="594"/>
      <c r="AC362" s="594"/>
    </row>
    <row r="363" spans="1:29">
      <c r="A363" s="114">
        <v>232</v>
      </c>
      <c r="B363" s="42"/>
      <c r="C363" s="73" t="s">
        <v>144</v>
      </c>
      <c r="D363" s="20" t="s">
        <v>91</v>
      </c>
      <c r="E363" s="20" t="s">
        <v>16</v>
      </c>
      <c r="F363" s="926">
        <v>4.3010000000000002</v>
      </c>
      <c r="G363" s="503">
        <v>3.91</v>
      </c>
      <c r="H363" s="927">
        <v>9.32</v>
      </c>
      <c r="I363" s="741">
        <v>4.32</v>
      </c>
      <c r="J363" s="778">
        <v>6</v>
      </c>
      <c r="K363" s="646">
        <f t="shared" ref="K363:K366" si="36">(J363-1)</f>
        <v>5</v>
      </c>
      <c r="L363" s="610">
        <v>5</v>
      </c>
      <c r="M363" s="611">
        <v>5</v>
      </c>
      <c r="N363" s="647">
        <v>5.69</v>
      </c>
      <c r="O363" s="613">
        <v>3.29</v>
      </c>
      <c r="P363" s="921">
        <f t="shared" si="35"/>
        <v>3.3600000000000003</v>
      </c>
      <c r="Q363" s="614">
        <v>3.2</v>
      </c>
      <c r="X363" s="594"/>
      <c r="Y363" s="594"/>
      <c r="Z363" s="594"/>
      <c r="AA363" s="594"/>
      <c r="AB363" s="594"/>
      <c r="AC363" s="594"/>
    </row>
    <row r="364" spans="1:29">
      <c r="A364" s="114">
        <v>233</v>
      </c>
      <c r="B364" s="42"/>
      <c r="C364" s="73" t="s">
        <v>145</v>
      </c>
      <c r="D364" s="20" t="s">
        <v>91</v>
      </c>
      <c r="E364" s="20" t="s">
        <v>16</v>
      </c>
      <c r="F364" s="926">
        <v>2.1560000000000001</v>
      </c>
      <c r="G364" s="503">
        <v>1.96</v>
      </c>
      <c r="H364" s="927">
        <v>9.14</v>
      </c>
      <c r="I364" s="741">
        <v>4.1399999999999997</v>
      </c>
      <c r="J364" s="778">
        <v>5.5</v>
      </c>
      <c r="K364" s="646">
        <f t="shared" si="36"/>
        <v>4.5</v>
      </c>
      <c r="L364" s="610">
        <v>5</v>
      </c>
      <c r="M364" s="611">
        <v>5</v>
      </c>
      <c r="N364" s="647">
        <v>6.29</v>
      </c>
      <c r="O364" s="613">
        <v>4.29</v>
      </c>
      <c r="P364" s="921">
        <f t="shared" si="35"/>
        <v>2.8350000000000004</v>
      </c>
      <c r="Q364" s="623">
        <v>2.7</v>
      </c>
      <c r="X364" s="594"/>
      <c r="Y364" s="594"/>
      <c r="Z364" s="594"/>
      <c r="AA364" s="594"/>
      <c r="AB364" s="594"/>
      <c r="AC364" s="594"/>
    </row>
    <row r="365" spans="1:29">
      <c r="A365" s="114">
        <v>234</v>
      </c>
      <c r="B365" s="42"/>
      <c r="C365" s="73" t="s">
        <v>146</v>
      </c>
      <c r="D365" s="20" t="s">
        <v>91</v>
      </c>
      <c r="E365" s="20" t="s">
        <v>16</v>
      </c>
      <c r="F365" s="926">
        <v>4.3010000000000002</v>
      </c>
      <c r="G365" s="503">
        <v>3.91</v>
      </c>
      <c r="H365" s="927">
        <v>15.56</v>
      </c>
      <c r="I365" s="741">
        <v>10.56</v>
      </c>
      <c r="J365" s="778">
        <v>6.5</v>
      </c>
      <c r="K365" s="646">
        <f t="shared" si="36"/>
        <v>5.5</v>
      </c>
      <c r="L365" s="610">
        <v>5</v>
      </c>
      <c r="M365" s="611">
        <v>5</v>
      </c>
      <c r="N365" s="647">
        <v>6.69</v>
      </c>
      <c r="O365" s="613">
        <v>4.6900000000000004</v>
      </c>
      <c r="P365" s="921">
        <f t="shared" si="35"/>
        <v>3.3180000000000005</v>
      </c>
      <c r="Q365" s="623">
        <v>3.16</v>
      </c>
      <c r="X365" s="594"/>
      <c r="Y365" s="594"/>
      <c r="Z365" s="594"/>
      <c r="AA365" s="594"/>
      <c r="AB365" s="594"/>
      <c r="AC365" s="594"/>
    </row>
    <row r="366" spans="1:29">
      <c r="A366" s="114">
        <v>235</v>
      </c>
      <c r="B366" s="42"/>
      <c r="C366" s="73" t="s">
        <v>147</v>
      </c>
      <c r="D366" s="20" t="s">
        <v>91</v>
      </c>
      <c r="E366" s="20" t="s">
        <v>16</v>
      </c>
      <c r="F366" s="926">
        <v>2.8050000000000002</v>
      </c>
      <c r="G366" s="503">
        <v>2.5499999999999998</v>
      </c>
      <c r="H366" s="927">
        <v>9.32</v>
      </c>
      <c r="I366" s="741">
        <v>4.32</v>
      </c>
      <c r="J366" s="778">
        <v>4</v>
      </c>
      <c r="K366" s="646">
        <f t="shared" si="36"/>
        <v>3</v>
      </c>
      <c r="L366" s="610">
        <v>5</v>
      </c>
      <c r="M366" s="611">
        <v>5</v>
      </c>
      <c r="N366" s="647">
        <v>7.29</v>
      </c>
      <c r="O366" s="613">
        <v>5.29</v>
      </c>
      <c r="P366" s="921">
        <f t="shared" si="35"/>
        <v>1.6800000000000002</v>
      </c>
      <c r="Q366" s="623">
        <v>1.6</v>
      </c>
      <c r="X366" s="594"/>
      <c r="Y366" s="594"/>
      <c r="Z366" s="594"/>
      <c r="AA366" s="594"/>
      <c r="AB366" s="594"/>
      <c r="AC366" s="594"/>
    </row>
    <row r="367" spans="1:29" ht="15.75" thickBot="1">
      <c r="A367" s="115">
        <v>236</v>
      </c>
      <c r="B367" s="44"/>
      <c r="C367" s="74" t="s">
        <v>148</v>
      </c>
      <c r="D367" s="22" t="s">
        <v>91</v>
      </c>
      <c r="E367" s="22" t="s">
        <v>16</v>
      </c>
      <c r="F367" s="928">
        <v>3.6960000000000002</v>
      </c>
      <c r="G367" s="504">
        <v>3.36</v>
      </c>
      <c r="H367" s="929">
        <v>18.68</v>
      </c>
      <c r="I367" s="797">
        <v>13.68</v>
      </c>
      <c r="J367" s="822">
        <v>6</v>
      </c>
      <c r="K367" s="652">
        <f>(J367-1)</f>
        <v>5</v>
      </c>
      <c r="L367" s="627">
        <v>5</v>
      </c>
      <c r="M367" s="628">
        <v>5</v>
      </c>
      <c r="N367" s="653">
        <v>7.49</v>
      </c>
      <c r="O367" s="630">
        <v>5.49</v>
      </c>
      <c r="P367" s="930">
        <f t="shared" si="35"/>
        <v>2.2050000000000001</v>
      </c>
      <c r="Q367" s="632">
        <v>2.1</v>
      </c>
      <c r="X367" s="594"/>
      <c r="Y367" s="594"/>
      <c r="Z367" s="594"/>
      <c r="AA367" s="594"/>
      <c r="AB367" s="594"/>
      <c r="AC367" s="594"/>
    </row>
    <row r="368" spans="1:29" ht="15.75" thickBot="1">
      <c r="A368" s="75"/>
      <c r="B368" s="69"/>
      <c r="C368" s="60"/>
      <c r="D368" s="34"/>
      <c r="E368" s="43"/>
      <c r="F368" s="931"/>
      <c r="G368" s="932"/>
      <c r="H368" s="769"/>
      <c r="I368" s="761"/>
      <c r="J368" s="762"/>
      <c r="K368" s="763"/>
      <c r="L368" s="764"/>
      <c r="M368" s="765"/>
      <c r="N368" s="766"/>
      <c r="O368" s="767"/>
      <c r="P368" s="706"/>
      <c r="Q368" s="707"/>
      <c r="X368" s="594"/>
      <c r="Y368" s="594"/>
      <c r="Z368" s="594"/>
      <c r="AA368" s="594"/>
      <c r="AB368" s="594"/>
      <c r="AC368" s="594"/>
    </row>
    <row r="369" spans="1:29">
      <c r="A369" s="38"/>
      <c r="B369" s="50"/>
      <c r="C369" s="109" t="s">
        <v>160</v>
      </c>
      <c r="D369" s="11"/>
      <c r="E369" s="11"/>
      <c r="F369" s="919"/>
      <c r="G369" s="759"/>
      <c r="H369" s="792"/>
      <c r="I369" s="761"/>
      <c r="J369" s="762"/>
      <c r="K369" s="763"/>
      <c r="L369" s="764"/>
      <c r="M369" s="765"/>
      <c r="N369" s="766"/>
      <c r="O369" s="767"/>
      <c r="P369" s="706"/>
      <c r="Q369" s="707"/>
      <c r="X369" s="594"/>
      <c r="Y369" s="594"/>
      <c r="Z369" s="594"/>
      <c r="AA369" s="594"/>
      <c r="AB369" s="594"/>
      <c r="AC369" s="594"/>
    </row>
    <row r="370" spans="1:29" ht="15.75" thickBot="1">
      <c r="A370" s="39"/>
      <c r="B370" s="71"/>
      <c r="C370" s="81" t="s">
        <v>195</v>
      </c>
      <c r="D370" s="18"/>
      <c r="E370" s="18"/>
      <c r="F370" s="933"/>
      <c r="G370" s="934"/>
      <c r="H370" s="935"/>
      <c r="I370" s="761"/>
      <c r="J370" s="726"/>
      <c r="K370" s="802"/>
      <c r="L370" s="803"/>
      <c r="M370" s="765"/>
      <c r="N370" s="804"/>
      <c r="O370" s="767"/>
      <c r="P370" s="706"/>
      <c r="Q370" s="707"/>
      <c r="X370" s="594"/>
      <c r="Y370" s="594"/>
      <c r="Z370" s="594"/>
      <c r="AA370" s="594"/>
      <c r="AB370" s="594"/>
      <c r="AC370" s="594"/>
    </row>
    <row r="371" spans="1:29">
      <c r="A371" s="113">
        <v>237</v>
      </c>
      <c r="B371" s="47"/>
      <c r="C371" s="76" t="s">
        <v>127</v>
      </c>
      <c r="D371" s="19" t="s">
        <v>91</v>
      </c>
      <c r="E371" s="19" t="s">
        <v>16</v>
      </c>
      <c r="F371" s="936">
        <v>10.923</v>
      </c>
      <c r="G371" s="502">
        <v>9.93</v>
      </c>
      <c r="H371" s="691">
        <v>11.3</v>
      </c>
      <c r="I371" s="738">
        <v>6.3</v>
      </c>
      <c r="J371" s="817">
        <v>7.6</v>
      </c>
      <c r="K371" s="642">
        <f t="shared" ref="K371:K374" si="37">(J371-1)</f>
        <v>6.6</v>
      </c>
      <c r="L371" s="601">
        <v>22</v>
      </c>
      <c r="M371" s="602">
        <v>22</v>
      </c>
      <c r="N371" s="657">
        <v>6.29</v>
      </c>
      <c r="O371" s="604">
        <v>4.29</v>
      </c>
      <c r="P371" s="920">
        <f t="shared" ref="P371:P374" si="38">SUM(Q371)*1.05</f>
        <v>9.9749999999999996</v>
      </c>
      <c r="Q371" s="634">
        <v>9.5</v>
      </c>
      <c r="X371" s="594"/>
      <c r="Y371" s="594"/>
      <c r="Z371" s="594"/>
      <c r="AA371" s="594"/>
      <c r="AB371" s="594"/>
      <c r="AC371" s="594"/>
    </row>
    <row r="372" spans="1:29">
      <c r="A372" s="114">
        <v>238</v>
      </c>
      <c r="B372" s="41"/>
      <c r="C372" s="77" t="s">
        <v>128</v>
      </c>
      <c r="D372" s="20" t="s">
        <v>91</v>
      </c>
      <c r="E372" s="20" t="s">
        <v>16</v>
      </c>
      <c r="F372" s="937">
        <v>12.078000000000001</v>
      </c>
      <c r="G372" s="503">
        <v>10.98</v>
      </c>
      <c r="H372" s="644">
        <v>12.44</v>
      </c>
      <c r="I372" s="740">
        <v>7.44</v>
      </c>
      <c r="J372" s="778">
        <v>8.9499999999999993</v>
      </c>
      <c r="K372" s="646">
        <f t="shared" si="37"/>
        <v>7.9499999999999993</v>
      </c>
      <c r="L372" s="610">
        <v>24</v>
      </c>
      <c r="M372" s="611">
        <v>24</v>
      </c>
      <c r="N372" s="647">
        <v>7.89</v>
      </c>
      <c r="O372" s="613">
        <v>5.89</v>
      </c>
      <c r="P372" s="921">
        <f t="shared" si="38"/>
        <v>11.55</v>
      </c>
      <c r="Q372" s="614">
        <v>11</v>
      </c>
      <c r="X372" s="594"/>
      <c r="Y372" s="594"/>
      <c r="Z372" s="594"/>
      <c r="AA372" s="594"/>
      <c r="AB372" s="594"/>
      <c r="AC372" s="594"/>
    </row>
    <row r="373" spans="1:29">
      <c r="A373" s="114">
        <v>239</v>
      </c>
      <c r="B373" s="42"/>
      <c r="C373" s="78" t="s">
        <v>129</v>
      </c>
      <c r="D373" s="20" t="s">
        <v>91</v>
      </c>
      <c r="E373" s="20" t="s">
        <v>16</v>
      </c>
      <c r="F373" s="937">
        <v>14.377000000000001</v>
      </c>
      <c r="G373" s="503">
        <v>13.07</v>
      </c>
      <c r="H373" s="644">
        <v>16.100000000000001</v>
      </c>
      <c r="I373" s="740">
        <v>11.1</v>
      </c>
      <c r="J373" s="778">
        <v>10.3</v>
      </c>
      <c r="K373" s="646">
        <f t="shared" si="37"/>
        <v>9.3000000000000007</v>
      </c>
      <c r="L373" s="610">
        <v>26</v>
      </c>
      <c r="M373" s="611">
        <v>26</v>
      </c>
      <c r="N373" s="647">
        <v>8.89</v>
      </c>
      <c r="O373" s="613">
        <v>6.89</v>
      </c>
      <c r="P373" s="921">
        <f t="shared" si="38"/>
        <v>13.125</v>
      </c>
      <c r="Q373" s="614">
        <v>12.5</v>
      </c>
      <c r="X373" s="594"/>
      <c r="Y373" s="594"/>
      <c r="Z373" s="594"/>
      <c r="AA373" s="594"/>
      <c r="AB373" s="594"/>
      <c r="AC373" s="594"/>
    </row>
    <row r="374" spans="1:29" ht="15.75" thickBot="1">
      <c r="A374" s="115">
        <v>240</v>
      </c>
      <c r="B374" s="44"/>
      <c r="C374" s="79" t="s">
        <v>130</v>
      </c>
      <c r="D374" s="22" t="s">
        <v>91</v>
      </c>
      <c r="E374" s="22" t="s">
        <v>16</v>
      </c>
      <c r="F374" s="938">
        <v>16.137</v>
      </c>
      <c r="G374" s="504">
        <v>14.67</v>
      </c>
      <c r="H374" s="695">
        <v>17.36</v>
      </c>
      <c r="I374" s="808">
        <v>12.36</v>
      </c>
      <c r="J374" s="822">
        <v>11.6</v>
      </c>
      <c r="K374" s="652">
        <f t="shared" si="37"/>
        <v>10.6</v>
      </c>
      <c r="L374" s="627">
        <v>28</v>
      </c>
      <c r="M374" s="628">
        <v>28</v>
      </c>
      <c r="N374" s="653">
        <v>12.29</v>
      </c>
      <c r="O374" s="630">
        <v>10.29</v>
      </c>
      <c r="P374" s="639">
        <f t="shared" si="38"/>
        <v>13.65</v>
      </c>
      <c r="Q374" s="632">
        <v>13</v>
      </c>
      <c r="X374" s="594"/>
      <c r="Y374" s="594"/>
      <c r="Z374" s="594"/>
      <c r="AA374" s="594"/>
      <c r="AB374" s="594"/>
      <c r="AC374" s="594"/>
    </row>
    <row r="375" spans="1:29" ht="15.75" thickBot="1">
      <c r="A375" s="38"/>
      <c r="B375" s="50"/>
      <c r="C375" s="58"/>
      <c r="D375" s="10"/>
      <c r="E375" s="10"/>
      <c r="F375" s="919"/>
      <c r="G375" s="759"/>
      <c r="H375" s="939"/>
      <c r="I375" s="761"/>
      <c r="J375" s="762"/>
      <c r="K375" s="763"/>
      <c r="L375" s="940"/>
      <c r="M375" s="765"/>
      <c r="N375" s="941"/>
      <c r="O375" s="767"/>
      <c r="P375" s="675"/>
      <c r="Q375" s="707"/>
      <c r="X375" s="594"/>
      <c r="Y375" s="594"/>
      <c r="Z375" s="594"/>
      <c r="AA375" s="594"/>
      <c r="AB375" s="594"/>
      <c r="AC375" s="594"/>
    </row>
    <row r="376" spans="1:29">
      <c r="A376" s="38"/>
      <c r="B376" s="50"/>
      <c r="C376" s="109" t="s">
        <v>196</v>
      </c>
      <c r="D376" s="50"/>
      <c r="E376" s="10"/>
      <c r="F376" s="919"/>
      <c r="G376" s="759"/>
      <c r="H376" s="760"/>
      <c r="I376" s="761"/>
      <c r="J376" s="762"/>
      <c r="K376" s="763"/>
      <c r="L376" s="764"/>
      <c r="M376" s="765"/>
      <c r="N376" s="766"/>
      <c r="O376" s="767"/>
      <c r="P376" s="706"/>
      <c r="Q376" s="707"/>
      <c r="X376" s="594"/>
      <c r="Y376" s="594"/>
      <c r="Z376" s="594"/>
      <c r="AA376" s="594"/>
      <c r="AB376" s="594"/>
      <c r="AC376" s="594"/>
    </row>
    <row r="377" spans="1:29" ht="15.75" thickBot="1">
      <c r="A377" s="38"/>
      <c r="B377" s="50"/>
      <c r="C377" s="112" t="s">
        <v>94</v>
      </c>
      <c r="D377" s="10"/>
      <c r="E377" s="10"/>
      <c r="F377" s="919"/>
      <c r="G377" s="759"/>
      <c r="H377" s="813"/>
      <c r="I377" s="761"/>
      <c r="J377" s="726"/>
      <c r="K377" s="802"/>
      <c r="L377" s="803"/>
      <c r="M377" s="765"/>
      <c r="N377" s="804"/>
      <c r="O377" s="767"/>
      <c r="P377" s="682"/>
      <c r="Q377" s="707"/>
      <c r="X377" s="594"/>
      <c r="Y377" s="594"/>
      <c r="Z377" s="594"/>
      <c r="AA377" s="594"/>
      <c r="AB377" s="594"/>
      <c r="AC377" s="594"/>
    </row>
    <row r="378" spans="1:29">
      <c r="A378" s="113">
        <v>241</v>
      </c>
      <c r="B378" s="19"/>
      <c r="C378" s="65" t="s">
        <v>61</v>
      </c>
      <c r="D378" s="19" t="s">
        <v>91</v>
      </c>
      <c r="E378" s="15" t="s">
        <v>16</v>
      </c>
      <c r="F378" s="942">
        <v>0.83600000000000008</v>
      </c>
      <c r="G378" s="502">
        <v>0.76</v>
      </c>
      <c r="H378" s="717">
        <v>6.65</v>
      </c>
      <c r="I378" s="943">
        <v>1.65</v>
      </c>
      <c r="J378" s="944">
        <v>2</v>
      </c>
      <c r="K378" s="582">
        <f>(J378-0.5)</f>
        <v>1.5</v>
      </c>
      <c r="L378" s="601">
        <v>5</v>
      </c>
      <c r="M378" s="602">
        <v>5</v>
      </c>
      <c r="N378" s="657">
        <v>5.29</v>
      </c>
      <c r="O378" s="604">
        <v>3.29</v>
      </c>
      <c r="P378" s="606">
        <f t="shared" ref="P378:P379" si="39">SUM(Q378)*1.05</f>
        <v>1.9949999999999999</v>
      </c>
      <c r="Q378" s="634">
        <v>1.9</v>
      </c>
      <c r="X378" s="594"/>
      <c r="Y378" s="594"/>
      <c r="Z378" s="594"/>
      <c r="AA378" s="594"/>
      <c r="AB378" s="594"/>
      <c r="AC378" s="594"/>
    </row>
    <row r="379" spans="1:29" ht="15.75" thickBot="1">
      <c r="A379" s="115">
        <v>242</v>
      </c>
      <c r="B379" s="22"/>
      <c r="C379" s="64" t="s">
        <v>118</v>
      </c>
      <c r="D379" s="22" t="s">
        <v>91</v>
      </c>
      <c r="E379" s="13" t="s">
        <v>16</v>
      </c>
      <c r="F379" s="945">
        <v>0.66</v>
      </c>
      <c r="G379" s="504">
        <v>0.6</v>
      </c>
      <c r="H379" s="946">
        <v>6.74</v>
      </c>
      <c r="I379" s="947">
        <v>1.74</v>
      </c>
      <c r="J379" s="948">
        <v>2.1</v>
      </c>
      <c r="K379" s="584">
        <f>(J379-0.5)</f>
        <v>1.6</v>
      </c>
      <c r="L379" s="627">
        <v>5</v>
      </c>
      <c r="M379" s="628">
        <v>5</v>
      </c>
      <c r="N379" s="653">
        <v>5.89</v>
      </c>
      <c r="O379" s="630">
        <v>3.89</v>
      </c>
      <c r="P379" s="949">
        <f t="shared" si="39"/>
        <v>2.1</v>
      </c>
      <c r="Q379" s="632">
        <v>2</v>
      </c>
      <c r="X379" s="594"/>
      <c r="Y379" s="594"/>
      <c r="Z379" s="594"/>
      <c r="AA379" s="594"/>
      <c r="AB379" s="594"/>
      <c r="AC379" s="594"/>
    </row>
    <row r="380" spans="1:29" ht="15.75" thickBot="1">
      <c r="A380" s="50"/>
      <c r="B380" s="10"/>
      <c r="C380" s="58"/>
      <c r="D380" s="10"/>
      <c r="E380" s="10"/>
      <c r="F380" s="406"/>
      <c r="G380" s="433"/>
      <c r="H380" s="408"/>
      <c r="I380" s="408"/>
      <c r="J380" s="410"/>
      <c r="K380" s="434"/>
      <c r="L380" s="412"/>
      <c r="M380" s="435"/>
      <c r="N380" s="414"/>
      <c r="O380" s="436"/>
      <c r="P380" s="191"/>
      <c r="Q380" s="198"/>
      <c r="X380" s="594"/>
      <c r="Y380" s="594"/>
      <c r="Z380" s="594"/>
      <c r="AA380" s="594"/>
      <c r="AB380" s="594"/>
      <c r="AC380" s="594"/>
    </row>
    <row r="381" spans="1:29">
      <c r="A381" s="7" t="s">
        <v>0</v>
      </c>
      <c r="B381" s="9" t="s">
        <v>1</v>
      </c>
      <c r="C381" s="6"/>
      <c r="D381" s="7" t="s">
        <v>6</v>
      </c>
      <c r="E381" s="7" t="s">
        <v>2</v>
      </c>
      <c r="F381" s="338" t="s">
        <v>11</v>
      </c>
      <c r="G381" s="338" t="s">
        <v>209</v>
      </c>
      <c r="H381" s="159" t="s">
        <v>11</v>
      </c>
      <c r="I381" s="159" t="s">
        <v>209</v>
      </c>
      <c r="J381" s="165" t="s">
        <v>11</v>
      </c>
      <c r="K381" s="166" t="s">
        <v>209</v>
      </c>
      <c r="L381" s="310" t="s">
        <v>11</v>
      </c>
      <c r="M381" s="310" t="s">
        <v>209</v>
      </c>
      <c r="N381" s="201" t="s">
        <v>11</v>
      </c>
      <c r="O381" s="201" t="s">
        <v>209</v>
      </c>
      <c r="P381" s="188" t="s">
        <v>11</v>
      </c>
      <c r="Q381" s="188" t="s">
        <v>209</v>
      </c>
      <c r="X381" s="594"/>
      <c r="Y381" s="594"/>
      <c r="Z381" s="594"/>
      <c r="AA381" s="594"/>
      <c r="AB381" s="594"/>
      <c r="AC381" s="594"/>
    </row>
    <row r="382" spans="1:29">
      <c r="A382" s="4" t="s">
        <v>4</v>
      </c>
      <c r="B382" s="8" t="s">
        <v>105</v>
      </c>
      <c r="C382" s="3" t="s">
        <v>5</v>
      </c>
      <c r="D382" s="3" t="s">
        <v>4</v>
      </c>
      <c r="E382" s="3" t="s">
        <v>7</v>
      </c>
      <c r="F382" s="339" t="s">
        <v>3</v>
      </c>
      <c r="G382" s="339" t="s">
        <v>3</v>
      </c>
      <c r="H382" s="150" t="s">
        <v>3</v>
      </c>
      <c r="I382" s="150" t="s">
        <v>3</v>
      </c>
      <c r="J382" s="167" t="s">
        <v>3</v>
      </c>
      <c r="K382" s="168" t="s">
        <v>3</v>
      </c>
      <c r="L382" s="302" t="s">
        <v>3</v>
      </c>
      <c r="M382" s="302" t="s">
        <v>3</v>
      </c>
      <c r="N382" s="202" t="s">
        <v>3</v>
      </c>
      <c r="O382" s="202" t="s">
        <v>3</v>
      </c>
      <c r="P382" s="189" t="s">
        <v>3</v>
      </c>
      <c r="Q382" s="189" t="s">
        <v>3</v>
      </c>
      <c r="X382" s="594"/>
      <c r="Y382" s="594"/>
      <c r="Z382" s="594"/>
      <c r="AA382" s="594"/>
      <c r="AB382" s="594"/>
      <c r="AC382" s="594"/>
    </row>
    <row r="383" spans="1:29" ht="15.75" thickBot="1">
      <c r="A383" s="49"/>
      <c r="B383" s="2" t="s">
        <v>9</v>
      </c>
      <c r="C383" s="1"/>
      <c r="D383" s="5"/>
      <c r="E383" s="2" t="s">
        <v>10</v>
      </c>
      <c r="F383" s="340" t="s">
        <v>8</v>
      </c>
      <c r="G383" s="340" t="s">
        <v>8</v>
      </c>
      <c r="H383" s="151" t="s">
        <v>8</v>
      </c>
      <c r="I383" s="151" t="s">
        <v>8</v>
      </c>
      <c r="J383" s="169" t="s">
        <v>8</v>
      </c>
      <c r="K383" s="170" t="s">
        <v>8</v>
      </c>
      <c r="L383" s="303" t="s">
        <v>8</v>
      </c>
      <c r="M383" s="303" t="s">
        <v>8</v>
      </c>
      <c r="N383" s="203" t="s">
        <v>8</v>
      </c>
      <c r="O383" s="203" t="s">
        <v>8</v>
      </c>
      <c r="P383" s="190" t="s">
        <v>8</v>
      </c>
      <c r="Q383" s="190" t="s">
        <v>8</v>
      </c>
      <c r="X383" s="594"/>
      <c r="Y383" s="594"/>
      <c r="Z383" s="594"/>
      <c r="AA383" s="594"/>
      <c r="AB383" s="594"/>
      <c r="AC383" s="594"/>
    </row>
    <row r="384" spans="1:29" ht="15.75" thickBot="1">
      <c r="A384" s="38"/>
      <c r="B384" s="10"/>
      <c r="C384" s="58"/>
      <c r="D384" s="10"/>
      <c r="E384" s="10"/>
      <c r="F384" s="335"/>
      <c r="G384" s="334"/>
      <c r="H384" s="152"/>
      <c r="I384" s="153"/>
      <c r="J384" s="171"/>
      <c r="K384" s="172"/>
      <c r="L384" s="305"/>
      <c r="M384" s="306"/>
      <c r="N384" s="204"/>
      <c r="O384" s="205"/>
      <c r="P384" s="191"/>
      <c r="Q384" s="192"/>
      <c r="X384" s="594"/>
      <c r="Y384" s="594"/>
      <c r="Z384" s="594"/>
      <c r="AA384" s="594"/>
      <c r="AB384" s="594"/>
      <c r="AC384" s="594"/>
    </row>
    <row r="385" spans="1:17">
      <c r="A385" s="38"/>
      <c r="B385" s="50"/>
      <c r="C385" s="109" t="s">
        <v>196</v>
      </c>
      <c r="D385" s="50"/>
      <c r="E385" s="10"/>
      <c r="F385" s="335"/>
      <c r="G385" s="334"/>
      <c r="H385" s="152"/>
      <c r="I385" s="153"/>
      <c r="J385" s="171"/>
      <c r="K385" s="172"/>
      <c r="L385" s="305"/>
      <c r="M385" s="306"/>
      <c r="N385" s="204"/>
      <c r="O385" s="205"/>
      <c r="P385" s="191"/>
      <c r="Q385" s="192"/>
    </row>
    <row r="386" spans="1:17" ht="15.75" thickBot="1">
      <c r="A386" s="38"/>
      <c r="B386" s="50"/>
      <c r="C386" s="112" t="s">
        <v>96</v>
      </c>
      <c r="D386" s="10"/>
      <c r="E386" s="10"/>
      <c r="F386" s="335"/>
      <c r="G386" s="334"/>
      <c r="H386" s="154"/>
      <c r="I386" s="153"/>
      <c r="J386" s="173"/>
      <c r="K386" s="172"/>
      <c r="L386" s="314"/>
      <c r="M386" s="306"/>
      <c r="N386" s="206"/>
      <c r="O386" s="205"/>
      <c r="P386" s="193"/>
      <c r="Q386" s="192"/>
    </row>
    <row r="387" spans="1:17">
      <c r="A387" s="126">
        <v>243</v>
      </c>
      <c r="B387" s="19"/>
      <c r="C387" s="65" t="s">
        <v>61</v>
      </c>
      <c r="D387" s="19" t="s">
        <v>91</v>
      </c>
      <c r="E387" s="15" t="s">
        <v>16</v>
      </c>
      <c r="F387" s="452">
        <v>0.76</v>
      </c>
      <c r="G387" s="502">
        <v>0.69</v>
      </c>
      <c r="H387" s="713">
        <v>6.65</v>
      </c>
      <c r="I387" s="829">
        <v>1.65</v>
      </c>
      <c r="J387" s="772">
        <v>2</v>
      </c>
      <c r="K387" s="582">
        <v>1.5</v>
      </c>
      <c r="L387" s="754">
        <v>5</v>
      </c>
      <c r="M387" s="602">
        <v>5</v>
      </c>
      <c r="N387" s="657">
        <v>5.09</v>
      </c>
      <c r="O387" s="604">
        <v>3.09</v>
      </c>
      <c r="P387" s="920">
        <f t="shared" ref="P387:P388" si="40">SUM(Q387)*1.05</f>
        <v>1.9949999999999999</v>
      </c>
      <c r="Q387" s="634">
        <v>1.9</v>
      </c>
    </row>
    <row r="388" spans="1:17" ht="15.75" thickBot="1">
      <c r="A388" s="120">
        <v>244</v>
      </c>
      <c r="B388" s="22"/>
      <c r="C388" s="64" t="s">
        <v>118</v>
      </c>
      <c r="D388" s="22" t="s">
        <v>91</v>
      </c>
      <c r="E388" s="13" t="s">
        <v>16</v>
      </c>
      <c r="F388" s="454">
        <v>0.84</v>
      </c>
      <c r="G388" s="504">
        <v>0.76</v>
      </c>
      <c r="H388" s="715">
        <v>6.74</v>
      </c>
      <c r="I388" s="864">
        <v>1.74</v>
      </c>
      <c r="J388" s="652">
        <v>2.1</v>
      </c>
      <c r="K388" s="584">
        <v>1.6</v>
      </c>
      <c r="L388" s="753">
        <v>5</v>
      </c>
      <c r="M388" s="628">
        <v>5</v>
      </c>
      <c r="N388" s="653">
        <v>5.29</v>
      </c>
      <c r="O388" s="630">
        <v>3.29</v>
      </c>
      <c r="P388" s="639">
        <f t="shared" si="40"/>
        <v>2.1</v>
      </c>
      <c r="Q388" s="632">
        <v>2</v>
      </c>
    </row>
    <row r="389" spans="1:17" ht="15.75" thickBot="1">
      <c r="A389" s="38"/>
      <c r="B389" s="50"/>
      <c r="C389" s="58"/>
      <c r="D389" s="10"/>
      <c r="E389" s="10"/>
      <c r="F389" s="919"/>
      <c r="G389" s="759"/>
      <c r="H389" s="769"/>
      <c r="I389" s="761"/>
      <c r="J389" s="762"/>
      <c r="K389" s="763"/>
      <c r="L389" s="764"/>
      <c r="M389" s="765"/>
      <c r="N389" s="766"/>
      <c r="O389" s="767"/>
      <c r="P389" s="706"/>
      <c r="Q389" s="707"/>
    </row>
    <row r="390" spans="1:17">
      <c r="A390" s="38"/>
      <c r="B390" s="50"/>
      <c r="C390" s="109" t="s">
        <v>196</v>
      </c>
      <c r="D390" s="50"/>
      <c r="E390" s="50"/>
      <c r="F390" s="919"/>
      <c r="G390" s="759"/>
      <c r="H390" s="760"/>
      <c r="I390" s="761"/>
      <c r="J390" s="762"/>
      <c r="K390" s="763"/>
      <c r="L390" s="764"/>
      <c r="M390" s="765"/>
      <c r="N390" s="766"/>
      <c r="O390" s="767"/>
      <c r="P390" s="706"/>
      <c r="Q390" s="707"/>
    </row>
    <row r="391" spans="1:17" ht="15.75" thickBot="1">
      <c r="A391" s="39"/>
      <c r="B391" s="51"/>
      <c r="C391" s="112" t="s">
        <v>95</v>
      </c>
      <c r="D391" s="10"/>
      <c r="E391" s="10"/>
      <c r="F391" s="919"/>
      <c r="G391" s="759"/>
      <c r="H391" s="801"/>
      <c r="I391" s="761"/>
      <c r="J391" s="726"/>
      <c r="K391" s="763"/>
      <c r="L391" s="803"/>
      <c r="M391" s="765"/>
      <c r="N391" s="804"/>
      <c r="O391" s="767"/>
      <c r="P391" s="682"/>
      <c r="Q391" s="707"/>
    </row>
    <row r="392" spans="1:17" ht="15.75" thickBot="1">
      <c r="A392" s="132">
        <v>245</v>
      </c>
      <c r="B392" s="80"/>
      <c r="C392" s="60" t="s">
        <v>61</v>
      </c>
      <c r="D392" s="19" t="s">
        <v>91</v>
      </c>
      <c r="E392" s="15" t="s">
        <v>16</v>
      </c>
      <c r="F392" s="452">
        <v>1.7050000000000003</v>
      </c>
      <c r="G392" s="502">
        <v>1.55</v>
      </c>
      <c r="H392" s="713">
        <v>9.14</v>
      </c>
      <c r="I392" s="829">
        <v>4.1399999999999997</v>
      </c>
      <c r="J392" s="772">
        <v>4.5</v>
      </c>
      <c r="K392" s="582">
        <v>4</v>
      </c>
      <c r="L392" s="754">
        <v>5</v>
      </c>
      <c r="M392" s="602">
        <v>5</v>
      </c>
      <c r="N392" s="657">
        <v>4.8899999999999997</v>
      </c>
      <c r="O392" s="604">
        <v>2.89</v>
      </c>
      <c r="P392" s="658">
        <f t="shared" ref="P392:P393" si="41">SUM(Q392)*1.05</f>
        <v>24.150000000000002</v>
      </c>
      <c r="Q392" s="634">
        <v>23</v>
      </c>
    </row>
    <row r="393" spans="1:17" ht="15.75" thickBot="1">
      <c r="A393" s="120">
        <v>246</v>
      </c>
      <c r="B393" s="46"/>
      <c r="C393" s="64" t="s">
        <v>118</v>
      </c>
      <c r="D393" s="22" t="s">
        <v>91</v>
      </c>
      <c r="E393" s="13" t="s">
        <v>16</v>
      </c>
      <c r="F393" s="454">
        <v>2.3650000000000002</v>
      </c>
      <c r="G393" s="504">
        <v>2.15</v>
      </c>
      <c r="H393" s="715">
        <v>15.56</v>
      </c>
      <c r="I393" s="864">
        <v>10.56</v>
      </c>
      <c r="J393" s="652">
        <v>5.5</v>
      </c>
      <c r="K393" s="584">
        <v>5</v>
      </c>
      <c r="L393" s="753">
        <v>5</v>
      </c>
      <c r="M393" s="628">
        <v>5</v>
      </c>
      <c r="N393" s="653">
        <v>5.09</v>
      </c>
      <c r="O393" s="630">
        <v>3.09</v>
      </c>
      <c r="P393" s="730">
        <f t="shared" si="41"/>
        <v>26.25</v>
      </c>
      <c r="Q393" s="632">
        <v>25</v>
      </c>
    </row>
    <row r="394" spans="1:17" ht="15.75" thickBot="1">
      <c r="A394" s="38"/>
      <c r="B394" s="50"/>
      <c r="C394" s="58"/>
      <c r="D394" s="10"/>
      <c r="E394" s="10"/>
      <c r="F394" s="919"/>
      <c r="G394" s="759"/>
      <c r="H394" s="769"/>
      <c r="I394" s="761"/>
      <c r="J394" s="762"/>
      <c r="K394" s="763"/>
      <c r="L394" s="764"/>
      <c r="M394" s="765"/>
      <c r="N394" s="766"/>
      <c r="O394" s="767"/>
      <c r="P394" s="706"/>
      <c r="Q394" s="707"/>
    </row>
    <row r="395" spans="1:17">
      <c r="A395" s="38"/>
      <c r="B395" s="50"/>
      <c r="C395" s="109" t="s">
        <v>196</v>
      </c>
      <c r="D395" s="10"/>
      <c r="E395" s="10"/>
      <c r="F395" s="919"/>
      <c r="G395" s="759"/>
      <c r="H395" s="769"/>
      <c r="I395" s="761"/>
      <c r="J395" s="762"/>
      <c r="K395" s="763"/>
      <c r="L395" s="764"/>
      <c r="M395" s="765"/>
      <c r="N395" s="766"/>
      <c r="O395" s="767"/>
      <c r="P395" s="706"/>
      <c r="Q395" s="707"/>
    </row>
    <row r="396" spans="1:17" ht="15.75" thickBot="1">
      <c r="A396" s="38"/>
      <c r="B396" s="50"/>
      <c r="C396" s="112" t="s">
        <v>62</v>
      </c>
      <c r="D396" s="32"/>
      <c r="E396" s="10"/>
      <c r="F396" s="919"/>
      <c r="G396" s="759"/>
      <c r="H396" s="769"/>
      <c r="I396" s="761"/>
      <c r="J396" s="762"/>
      <c r="K396" s="763"/>
      <c r="L396" s="764"/>
      <c r="M396" s="765"/>
      <c r="N396" s="766"/>
      <c r="O396" s="767"/>
      <c r="P396" s="706"/>
      <c r="Q396" s="707"/>
    </row>
    <row r="397" spans="1:17">
      <c r="A397" s="113">
        <v>247</v>
      </c>
      <c r="B397" s="47"/>
      <c r="C397" s="61" t="s">
        <v>163</v>
      </c>
      <c r="D397" s="19" t="s">
        <v>91</v>
      </c>
      <c r="E397" s="447" t="s">
        <v>16</v>
      </c>
      <c r="F397" s="452">
        <v>1.1550000000000002</v>
      </c>
      <c r="G397" s="502">
        <v>1.05</v>
      </c>
      <c r="H397" s="691">
        <v>8.1199999999999992</v>
      </c>
      <c r="I397" s="829">
        <v>3.12</v>
      </c>
      <c r="J397" s="772">
        <v>7.25</v>
      </c>
      <c r="K397" s="582">
        <v>6.25</v>
      </c>
      <c r="L397" s="754">
        <v>5</v>
      </c>
      <c r="M397" s="602">
        <v>5</v>
      </c>
      <c r="N397" s="657">
        <v>6.29</v>
      </c>
      <c r="O397" s="604">
        <v>4.29</v>
      </c>
      <c r="P397" s="920">
        <f t="shared" ref="P397:P398" si="42">SUM(Q397)*1.05</f>
        <v>2.1</v>
      </c>
      <c r="Q397" s="634">
        <v>2</v>
      </c>
    </row>
    <row r="398" spans="1:17" ht="15.75" thickBot="1">
      <c r="A398" s="115">
        <v>248</v>
      </c>
      <c r="B398" s="44"/>
      <c r="C398" s="57" t="s">
        <v>162</v>
      </c>
      <c r="D398" s="22" t="s">
        <v>91</v>
      </c>
      <c r="E398" s="449" t="s">
        <v>16</v>
      </c>
      <c r="F398" s="454">
        <v>1.9250000000000003</v>
      </c>
      <c r="G398" s="504">
        <v>1.75</v>
      </c>
      <c r="H398" s="695">
        <v>9.14</v>
      </c>
      <c r="I398" s="864">
        <v>4.1399999999999997</v>
      </c>
      <c r="J398" s="652">
        <v>8.8000000000000007</v>
      </c>
      <c r="K398" s="584">
        <v>7.8</v>
      </c>
      <c r="L398" s="753">
        <v>10</v>
      </c>
      <c r="M398" s="628">
        <v>10</v>
      </c>
      <c r="N398" s="653">
        <v>6.89</v>
      </c>
      <c r="O398" s="630">
        <v>4.8899999999999997</v>
      </c>
      <c r="P398" s="639">
        <f t="shared" si="42"/>
        <v>2.94</v>
      </c>
      <c r="Q398" s="632">
        <v>2.8</v>
      </c>
    </row>
    <row r="399" spans="1:17" ht="15.75" thickBot="1">
      <c r="A399" s="38"/>
      <c r="B399" s="50"/>
      <c r="C399" s="58"/>
      <c r="D399" s="10"/>
      <c r="E399" s="10"/>
      <c r="F399" s="919"/>
      <c r="G399" s="759"/>
      <c r="H399" s="769"/>
      <c r="I399" s="761"/>
      <c r="J399" s="762"/>
      <c r="K399" s="763"/>
      <c r="L399" s="764"/>
      <c r="M399" s="765"/>
      <c r="N399" s="766"/>
      <c r="O399" s="767"/>
      <c r="P399" s="706"/>
      <c r="Q399" s="707"/>
    </row>
    <row r="400" spans="1:17">
      <c r="A400" s="38"/>
      <c r="B400" s="50"/>
      <c r="C400" s="109" t="s">
        <v>160</v>
      </c>
      <c r="D400" s="11"/>
      <c r="E400" s="11"/>
      <c r="F400" s="919"/>
      <c r="G400" s="759"/>
      <c r="H400" s="769"/>
      <c r="I400" s="761"/>
      <c r="J400" s="762"/>
      <c r="K400" s="763"/>
      <c r="L400" s="764"/>
      <c r="M400" s="765"/>
      <c r="N400" s="766"/>
      <c r="O400" s="767"/>
      <c r="P400" s="706"/>
      <c r="Q400" s="707"/>
    </row>
    <row r="401" spans="1:17">
      <c r="A401" s="38"/>
      <c r="B401" s="50"/>
      <c r="C401" s="111" t="s">
        <v>173</v>
      </c>
      <c r="D401" s="11"/>
      <c r="E401" s="11"/>
      <c r="F401" s="919"/>
      <c r="G401" s="759"/>
      <c r="H401" s="769"/>
      <c r="I401" s="761"/>
      <c r="J401" s="762"/>
      <c r="K401" s="763"/>
      <c r="L401" s="764"/>
      <c r="M401" s="765"/>
      <c r="N401" s="766"/>
      <c r="O401" s="767"/>
      <c r="P401" s="706"/>
      <c r="Q401" s="707"/>
    </row>
    <row r="402" spans="1:17" ht="15.75" thickBot="1">
      <c r="A402" s="39"/>
      <c r="B402" s="71"/>
      <c r="C402" s="81" t="s">
        <v>159</v>
      </c>
      <c r="D402" s="18"/>
      <c r="E402" s="71"/>
      <c r="F402" s="933"/>
      <c r="G402" s="759"/>
      <c r="H402" s="801"/>
      <c r="I402" s="761"/>
      <c r="J402" s="726"/>
      <c r="K402" s="802"/>
      <c r="L402" s="803"/>
      <c r="M402" s="765"/>
      <c r="N402" s="804"/>
      <c r="O402" s="767"/>
      <c r="P402" s="682"/>
      <c r="Q402" s="707"/>
    </row>
    <row r="403" spans="1:17">
      <c r="A403" s="126">
        <v>249</v>
      </c>
      <c r="B403" s="47"/>
      <c r="C403" s="65" t="s">
        <v>80</v>
      </c>
      <c r="D403" s="19" t="s">
        <v>82</v>
      </c>
      <c r="E403" s="447" t="s">
        <v>217</v>
      </c>
      <c r="F403" s="950">
        <v>10.1</v>
      </c>
      <c r="G403" s="502">
        <v>10</v>
      </c>
      <c r="H403" s="1073" t="s">
        <v>254</v>
      </c>
      <c r="I403" s="1073" t="s">
        <v>254</v>
      </c>
      <c r="J403" s="1074" t="s">
        <v>254</v>
      </c>
      <c r="K403" s="1075" t="s">
        <v>254</v>
      </c>
      <c r="L403" s="601">
        <v>375</v>
      </c>
      <c r="M403" s="602">
        <v>375</v>
      </c>
      <c r="N403" s="657">
        <v>190.5</v>
      </c>
      <c r="O403" s="604">
        <v>184.5</v>
      </c>
      <c r="P403" s="1084" t="s">
        <v>254</v>
      </c>
      <c r="Q403" s="1084" t="s">
        <v>254</v>
      </c>
    </row>
    <row r="404" spans="1:17">
      <c r="A404" s="131">
        <v>250</v>
      </c>
      <c r="B404" s="41"/>
      <c r="C404" s="53" t="s">
        <v>219</v>
      </c>
      <c r="D404" s="20" t="s">
        <v>91</v>
      </c>
      <c r="E404" s="265" t="s">
        <v>217</v>
      </c>
      <c r="F404" s="951">
        <v>5.5</v>
      </c>
      <c r="G404" s="503">
        <v>5</v>
      </c>
      <c r="H404" s="644">
        <v>432.5</v>
      </c>
      <c r="I404" s="740">
        <v>427.5</v>
      </c>
      <c r="J404" s="778">
        <v>3.63</v>
      </c>
      <c r="K404" s="646">
        <v>3.53</v>
      </c>
      <c r="L404" s="610">
        <v>400</v>
      </c>
      <c r="M404" s="611">
        <v>375</v>
      </c>
      <c r="N404" s="647">
        <v>225.5</v>
      </c>
      <c r="O404" s="613">
        <v>214.5</v>
      </c>
      <c r="P404" s="952">
        <f t="shared" ref="P404:P407" si="43">SUM(Q404)*1.05</f>
        <v>198.45000000000002</v>
      </c>
      <c r="Q404" s="614">
        <v>189</v>
      </c>
    </row>
    <row r="405" spans="1:17">
      <c r="A405" s="127">
        <v>251</v>
      </c>
      <c r="B405" s="42"/>
      <c r="C405" s="63" t="s">
        <v>220</v>
      </c>
      <c r="D405" s="20" t="s">
        <v>91</v>
      </c>
      <c r="E405" s="265" t="s">
        <v>217</v>
      </c>
      <c r="F405" s="951">
        <v>6.6</v>
      </c>
      <c r="G405" s="503">
        <v>6</v>
      </c>
      <c r="H405" s="644">
        <v>516.5</v>
      </c>
      <c r="I405" s="740">
        <v>511.5</v>
      </c>
      <c r="J405" s="778">
        <v>4.32</v>
      </c>
      <c r="K405" s="646">
        <v>4.22</v>
      </c>
      <c r="L405" s="610">
        <v>450</v>
      </c>
      <c r="M405" s="611">
        <v>450</v>
      </c>
      <c r="N405" s="647">
        <v>239.5</v>
      </c>
      <c r="O405" s="613">
        <v>234.5</v>
      </c>
      <c r="P405" s="953">
        <f t="shared" si="43"/>
        <v>237.3</v>
      </c>
      <c r="Q405" s="614">
        <v>226</v>
      </c>
    </row>
    <row r="406" spans="1:17">
      <c r="A406" s="132">
        <v>252</v>
      </c>
      <c r="B406" s="42"/>
      <c r="C406" s="53" t="s">
        <v>221</v>
      </c>
      <c r="D406" s="20" t="s">
        <v>91</v>
      </c>
      <c r="E406" s="265" t="s">
        <v>217</v>
      </c>
      <c r="F406" s="951">
        <v>7.7</v>
      </c>
      <c r="G406" s="503">
        <v>7</v>
      </c>
      <c r="H406" s="644">
        <v>689</v>
      </c>
      <c r="I406" s="740">
        <v>684</v>
      </c>
      <c r="J406" s="778">
        <v>5.0199999999999996</v>
      </c>
      <c r="K406" s="646">
        <v>4.92</v>
      </c>
      <c r="L406" s="610">
        <v>475</v>
      </c>
      <c r="M406" s="611">
        <v>475</v>
      </c>
      <c r="N406" s="647">
        <v>254.5</v>
      </c>
      <c r="O406" s="613">
        <v>244.5</v>
      </c>
      <c r="P406" s="953">
        <f t="shared" si="43"/>
        <v>277.2</v>
      </c>
      <c r="Q406" s="614">
        <v>264</v>
      </c>
    </row>
    <row r="407" spans="1:17" ht="15.75" thickBot="1">
      <c r="A407" s="130">
        <v>253</v>
      </c>
      <c r="B407" s="44"/>
      <c r="C407" s="64" t="s">
        <v>222</v>
      </c>
      <c r="D407" s="22" t="s">
        <v>91</v>
      </c>
      <c r="E407" s="449" t="s">
        <v>217</v>
      </c>
      <c r="F407" s="954">
        <v>8.8000000000000007</v>
      </c>
      <c r="G407" s="504">
        <v>8</v>
      </c>
      <c r="H407" s="695">
        <v>701</v>
      </c>
      <c r="I407" s="808">
        <v>695</v>
      </c>
      <c r="J407" s="822">
        <v>5.74</v>
      </c>
      <c r="K407" s="652">
        <v>5.64</v>
      </c>
      <c r="L407" s="627">
        <v>500</v>
      </c>
      <c r="M407" s="628">
        <v>500</v>
      </c>
      <c r="N407" s="653">
        <v>349.5</v>
      </c>
      <c r="O407" s="630">
        <v>344.5</v>
      </c>
      <c r="P407" s="949">
        <f t="shared" si="43"/>
        <v>317.10000000000002</v>
      </c>
      <c r="Q407" s="632">
        <v>302</v>
      </c>
    </row>
    <row r="408" spans="1:17" ht="15.75" thickBot="1">
      <c r="A408" s="50"/>
      <c r="B408" s="50"/>
      <c r="C408" s="58"/>
      <c r="D408" s="10"/>
      <c r="E408" s="10"/>
      <c r="F408" s="335"/>
      <c r="G408" s="337"/>
      <c r="H408" s="157"/>
      <c r="I408" s="152"/>
      <c r="J408" s="175"/>
      <c r="K408" s="180"/>
      <c r="L408" s="315"/>
      <c r="M408" s="309"/>
      <c r="N408" s="207"/>
      <c r="O408" s="211"/>
      <c r="P408" s="194"/>
      <c r="Q408" s="198"/>
    </row>
    <row r="409" spans="1:17">
      <c r="A409" s="7" t="s">
        <v>0</v>
      </c>
      <c r="B409" s="9" t="s">
        <v>1</v>
      </c>
      <c r="C409" s="6"/>
      <c r="D409" s="7" t="s">
        <v>6</v>
      </c>
      <c r="E409" s="7" t="s">
        <v>2</v>
      </c>
      <c r="F409" s="338" t="s">
        <v>11</v>
      </c>
      <c r="G409" s="338" t="s">
        <v>209</v>
      </c>
      <c r="H409" s="159" t="s">
        <v>11</v>
      </c>
      <c r="I409" s="159" t="s">
        <v>209</v>
      </c>
      <c r="J409" s="165" t="s">
        <v>11</v>
      </c>
      <c r="K409" s="166" t="s">
        <v>209</v>
      </c>
      <c r="L409" s="310" t="s">
        <v>11</v>
      </c>
      <c r="M409" s="310" t="s">
        <v>209</v>
      </c>
      <c r="N409" s="201" t="s">
        <v>11</v>
      </c>
      <c r="O409" s="201" t="s">
        <v>209</v>
      </c>
      <c r="P409" s="188" t="s">
        <v>11</v>
      </c>
      <c r="Q409" s="188" t="s">
        <v>209</v>
      </c>
    </row>
    <row r="410" spans="1:17">
      <c r="A410" s="4" t="s">
        <v>4</v>
      </c>
      <c r="B410" s="8" t="s">
        <v>105</v>
      </c>
      <c r="C410" s="3" t="s">
        <v>5</v>
      </c>
      <c r="D410" s="3" t="s">
        <v>4</v>
      </c>
      <c r="E410" s="3" t="s">
        <v>7</v>
      </c>
      <c r="F410" s="339" t="s">
        <v>3</v>
      </c>
      <c r="G410" s="339" t="s">
        <v>3</v>
      </c>
      <c r="H410" s="150" t="s">
        <v>3</v>
      </c>
      <c r="I410" s="150" t="s">
        <v>3</v>
      </c>
      <c r="J410" s="167" t="s">
        <v>3</v>
      </c>
      <c r="K410" s="168" t="s">
        <v>3</v>
      </c>
      <c r="L410" s="302" t="s">
        <v>3</v>
      </c>
      <c r="M410" s="302" t="s">
        <v>3</v>
      </c>
      <c r="N410" s="202" t="s">
        <v>3</v>
      </c>
      <c r="O410" s="202" t="s">
        <v>3</v>
      </c>
      <c r="P410" s="189" t="s">
        <v>3</v>
      </c>
      <c r="Q410" s="189" t="s">
        <v>3</v>
      </c>
    </row>
    <row r="411" spans="1:17" ht="15.75" thickBot="1">
      <c r="A411" s="49"/>
      <c r="B411" s="2" t="s">
        <v>9</v>
      </c>
      <c r="C411" s="1"/>
      <c r="D411" s="5"/>
      <c r="E411" s="2" t="s">
        <v>10</v>
      </c>
      <c r="F411" s="340" t="s">
        <v>8</v>
      </c>
      <c r="G411" s="340" t="s">
        <v>8</v>
      </c>
      <c r="H411" s="151" t="s">
        <v>8</v>
      </c>
      <c r="I411" s="151" t="s">
        <v>8</v>
      </c>
      <c r="J411" s="169" t="s">
        <v>8</v>
      </c>
      <c r="K411" s="170" t="s">
        <v>8</v>
      </c>
      <c r="L411" s="303" t="s">
        <v>8</v>
      </c>
      <c r="M411" s="303" t="s">
        <v>8</v>
      </c>
      <c r="N411" s="203" t="s">
        <v>8</v>
      </c>
      <c r="O411" s="203" t="s">
        <v>8</v>
      </c>
      <c r="P411" s="190" t="s">
        <v>8</v>
      </c>
      <c r="Q411" s="190" t="s">
        <v>8</v>
      </c>
    </row>
    <row r="412" spans="1:17">
      <c r="A412" s="38"/>
      <c r="B412" s="11"/>
      <c r="C412" s="109" t="s">
        <v>160</v>
      </c>
      <c r="D412" s="11"/>
      <c r="E412" s="11"/>
      <c r="F412" s="333"/>
      <c r="G412" s="334"/>
      <c r="H412" s="162"/>
      <c r="I412" s="153"/>
      <c r="J412" s="181"/>
      <c r="K412" s="172"/>
      <c r="L412" s="304"/>
      <c r="M412" s="306"/>
      <c r="N412" s="212"/>
      <c r="O412" s="205"/>
      <c r="P412" s="199"/>
      <c r="Q412" s="192"/>
    </row>
    <row r="413" spans="1:17" ht="15.75" thickBot="1">
      <c r="A413" s="38"/>
      <c r="B413" s="50"/>
      <c r="C413" s="111" t="s">
        <v>197</v>
      </c>
      <c r="D413" s="50"/>
      <c r="E413" s="50"/>
      <c r="F413" s="335"/>
      <c r="G413" s="334"/>
      <c r="H413" s="152"/>
      <c r="I413" s="153"/>
      <c r="J413" s="173"/>
      <c r="K413" s="174"/>
      <c r="L413" s="305"/>
      <c r="M413" s="306"/>
      <c r="N413" s="204"/>
      <c r="O413" s="205"/>
      <c r="P413" s="191"/>
      <c r="Q413" s="192"/>
    </row>
    <row r="414" spans="1:17">
      <c r="A414" s="128">
        <v>254</v>
      </c>
      <c r="B414" s="47"/>
      <c r="C414" s="47" t="s">
        <v>83</v>
      </c>
      <c r="D414" s="25" t="s">
        <v>82</v>
      </c>
      <c r="E414" s="447" t="s">
        <v>16</v>
      </c>
      <c r="F414" s="955">
        <v>7.8078000000000003</v>
      </c>
      <c r="G414" s="805">
        <v>7.0979999999999999</v>
      </c>
      <c r="H414" s="713">
        <v>21</v>
      </c>
      <c r="I414" s="829">
        <v>18</v>
      </c>
      <c r="J414" s="1074" t="s">
        <v>254</v>
      </c>
      <c r="K414" s="1075" t="s">
        <v>254</v>
      </c>
      <c r="L414" s="601">
        <v>75</v>
      </c>
      <c r="M414" s="602">
        <v>75</v>
      </c>
      <c r="N414" s="657">
        <v>26.29</v>
      </c>
      <c r="O414" s="604">
        <v>22.29</v>
      </c>
      <c r="P414" s="606">
        <f t="shared" ref="P414:P421" si="44">SUM(Q414)*1.05</f>
        <v>16.8</v>
      </c>
      <c r="Q414" s="634">
        <v>16</v>
      </c>
    </row>
    <row r="415" spans="1:17">
      <c r="A415" s="129">
        <v>255</v>
      </c>
      <c r="B415" s="42"/>
      <c r="C415" s="42" t="s">
        <v>138</v>
      </c>
      <c r="D415" s="20" t="s">
        <v>82</v>
      </c>
      <c r="E415" s="265" t="s">
        <v>16</v>
      </c>
      <c r="F415" s="956">
        <v>9.323599999999999</v>
      </c>
      <c r="G415" s="806">
        <v>8.4759999999999991</v>
      </c>
      <c r="H415" s="714">
        <v>21</v>
      </c>
      <c r="I415" s="848">
        <v>18</v>
      </c>
      <c r="J415" s="1076" t="s">
        <v>254</v>
      </c>
      <c r="K415" s="1065" t="s">
        <v>254</v>
      </c>
      <c r="L415" s="610">
        <v>85</v>
      </c>
      <c r="M415" s="611">
        <v>85</v>
      </c>
      <c r="N415" s="647">
        <v>32.69</v>
      </c>
      <c r="O415" s="613">
        <v>28.69</v>
      </c>
      <c r="P415" s="953">
        <f t="shared" si="44"/>
        <v>18.900000000000002</v>
      </c>
      <c r="Q415" s="614">
        <v>18</v>
      </c>
    </row>
    <row r="416" spans="1:17">
      <c r="A416" s="129">
        <v>256</v>
      </c>
      <c r="B416" s="42"/>
      <c r="C416" s="40" t="s">
        <v>116</v>
      </c>
      <c r="D416" s="26" t="s">
        <v>82</v>
      </c>
      <c r="E416" s="448" t="s">
        <v>16</v>
      </c>
      <c r="F416" s="956">
        <v>10.367500000000001</v>
      </c>
      <c r="G416" s="806">
        <v>9.4250000000000007</v>
      </c>
      <c r="H416" s="714">
        <v>21</v>
      </c>
      <c r="I416" s="848">
        <v>18</v>
      </c>
      <c r="J416" s="1076" t="s">
        <v>254</v>
      </c>
      <c r="K416" s="1065" t="s">
        <v>254</v>
      </c>
      <c r="L416" s="610">
        <v>75</v>
      </c>
      <c r="M416" s="611">
        <v>75</v>
      </c>
      <c r="N416" s="647">
        <v>28.29</v>
      </c>
      <c r="O416" s="613">
        <v>24.29</v>
      </c>
      <c r="P416" s="953">
        <f t="shared" si="44"/>
        <v>18.900000000000002</v>
      </c>
      <c r="Q416" s="614">
        <v>18</v>
      </c>
    </row>
    <row r="417" spans="1:17">
      <c r="A417" s="129">
        <v>257</v>
      </c>
      <c r="B417" s="42"/>
      <c r="C417" s="40" t="s">
        <v>139</v>
      </c>
      <c r="D417" s="20" t="s">
        <v>82</v>
      </c>
      <c r="E417" s="265" t="s">
        <v>16</v>
      </c>
      <c r="F417" s="956">
        <v>12.798500000000001</v>
      </c>
      <c r="G417" s="806">
        <v>11.635</v>
      </c>
      <c r="H417" s="714">
        <v>21</v>
      </c>
      <c r="I417" s="848">
        <v>18</v>
      </c>
      <c r="J417" s="1076" t="s">
        <v>254</v>
      </c>
      <c r="K417" s="1065" t="s">
        <v>254</v>
      </c>
      <c r="L417" s="610">
        <v>85</v>
      </c>
      <c r="M417" s="611">
        <v>85</v>
      </c>
      <c r="N417" s="647">
        <v>34.69</v>
      </c>
      <c r="O417" s="613">
        <v>30.69</v>
      </c>
      <c r="P417" s="952">
        <f t="shared" si="44"/>
        <v>21</v>
      </c>
      <c r="Q417" s="614">
        <v>20</v>
      </c>
    </row>
    <row r="418" spans="1:17">
      <c r="A418" s="129">
        <v>258</v>
      </c>
      <c r="B418" s="42"/>
      <c r="C418" s="42" t="s">
        <v>87</v>
      </c>
      <c r="D418" s="20" t="s">
        <v>82</v>
      </c>
      <c r="E418" s="265" t="s">
        <v>16</v>
      </c>
      <c r="F418" s="956">
        <v>82.5</v>
      </c>
      <c r="G418" s="806">
        <v>75</v>
      </c>
      <c r="H418" s="1074" t="s">
        <v>254</v>
      </c>
      <c r="I418" s="1074" t="s">
        <v>254</v>
      </c>
      <c r="J418" s="1076" t="s">
        <v>254</v>
      </c>
      <c r="K418" s="1065" t="s">
        <v>254</v>
      </c>
      <c r="L418" s="610">
        <v>125</v>
      </c>
      <c r="M418" s="611">
        <v>125</v>
      </c>
      <c r="N418" s="647">
        <v>38</v>
      </c>
      <c r="O418" s="613">
        <v>35</v>
      </c>
      <c r="P418" s="953">
        <f t="shared" si="44"/>
        <v>131.25</v>
      </c>
      <c r="Q418" s="614">
        <v>125</v>
      </c>
    </row>
    <row r="419" spans="1:17">
      <c r="A419" s="129">
        <v>259</v>
      </c>
      <c r="B419" s="42"/>
      <c r="C419" s="42" t="s">
        <v>85</v>
      </c>
      <c r="D419" s="20" t="s">
        <v>82</v>
      </c>
      <c r="E419" s="265" t="s">
        <v>16</v>
      </c>
      <c r="F419" s="956">
        <v>11</v>
      </c>
      <c r="G419" s="806">
        <v>10</v>
      </c>
      <c r="H419" s="1074" t="s">
        <v>254</v>
      </c>
      <c r="I419" s="1074" t="s">
        <v>254</v>
      </c>
      <c r="J419" s="1076" t="s">
        <v>254</v>
      </c>
      <c r="K419" s="1065" t="s">
        <v>254</v>
      </c>
      <c r="L419" s="610">
        <v>125</v>
      </c>
      <c r="M419" s="611">
        <v>125</v>
      </c>
      <c r="N419" s="647">
        <v>45</v>
      </c>
      <c r="O419" s="613">
        <v>40</v>
      </c>
      <c r="P419" s="953">
        <f t="shared" si="44"/>
        <v>52.5</v>
      </c>
      <c r="Q419" s="614">
        <v>50</v>
      </c>
    </row>
    <row r="420" spans="1:17">
      <c r="A420" s="129">
        <v>260</v>
      </c>
      <c r="B420" s="42"/>
      <c r="C420" s="42" t="s">
        <v>86</v>
      </c>
      <c r="D420" s="21" t="s">
        <v>82</v>
      </c>
      <c r="E420" s="265" t="s">
        <v>16</v>
      </c>
      <c r="F420" s="956">
        <v>27.500000000000004</v>
      </c>
      <c r="G420" s="806">
        <v>25</v>
      </c>
      <c r="H420" s="1074" t="s">
        <v>254</v>
      </c>
      <c r="I420" s="1074" t="s">
        <v>254</v>
      </c>
      <c r="J420" s="1076" t="s">
        <v>254</v>
      </c>
      <c r="K420" s="1065" t="s">
        <v>254</v>
      </c>
      <c r="L420" s="610">
        <v>125</v>
      </c>
      <c r="M420" s="611">
        <v>125</v>
      </c>
      <c r="N420" s="647">
        <v>48</v>
      </c>
      <c r="O420" s="613">
        <v>45</v>
      </c>
      <c r="P420" s="953">
        <f t="shared" si="44"/>
        <v>78.75</v>
      </c>
      <c r="Q420" s="614">
        <v>75</v>
      </c>
    </row>
    <row r="421" spans="1:17" ht="15.75" thickBot="1">
      <c r="A421" s="130">
        <v>261</v>
      </c>
      <c r="B421" s="44"/>
      <c r="C421" s="44" t="s">
        <v>88</v>
      </c>
      <c r="D421" s="22" t="s">
        <v>82</v>
      </c>
      <c r="E421" s="449" t="s">
        <v>16</v>
      </c>
      <c r="F421" s="957">
        <v>38.5</v>
      </c>
      <c r="G421" s="807">
        <v>35</v>
      </c>
      <c r="H421" s="1074" t="s">
        <v>254</v>
      </c>
      <c r="I421" s="1074" t="s">
        <v>254</v>
      </c>
      <c r="J421" s="1077" t="s">
        <v>254</v>
      </c>
      <c r="K421" s="1067" t="s">
        <v>254</v>
      </c>
      <c r="L421" s="627">
        <v>125</v>
      </c>
      <c r="M421" s="628">
        <v>125</v>
      </c>
      <c r="N421" s="653">
        <v>50</v>
      </c>
      <c r="O421" s="630">
        <v>48</v>
      </c>
      <c r="P421" s="744">
        <f t="shared" si="44"/>
        <v>105</v>
      </c>
      <c r="Q421" s="632">
        <v>100</v>
      </c>
    </row>
    <row r="422" spans="1:17" ht="15.75" thickBot="1">
      <c r="A422" s="38"/>
      <c r="B422" s="50"/>
      <c r="C422" s="58"/>
      <c r="D422" s="10"/>
      <c r="E422" s="10"/>
      <c r="F422" s="406"/>
      <c r="G422" s="407"/>
      <c r="H422" s="420"/>
      <c r="I422" s="409"/>
      <c r="J422" s="421"/>
      <c r="K422" s="411"/>
      <c r="L422" s="422"/>
      <c r="M422" s="413"/>
      <c r="N422" s="423"/>
      <c r="O422" s="415"/>
      <c r="P422" s="194"/>
      <c r="Q422" s="192"/>
    </row>
    <row r="423" spans="1:17">
      <c r="A423" s="38"/>
      <c r="B423" s="50"/>
      <c r="C423" s="116" t="s">
        <v>213</v>
      </c>
      <c r="D423" s="11"/>
      <c r="E423" s="11"/>
      <c r="F423" s="406"/>
      <c r="G423" s="407"/>
      <c r="H423" s="420"/>
      <c r="I423" s="409"/>
      <c r="J423" s="421"/>
      <c r="K423" s="411"/>
      <c r="L423" s="422"/>
      <c r="M423" s="413"/>
      <c r="N423" s="423"/>
      <c r="O423" s="415"/>
      <c r="P423" s="194"/>
      <c r="Q423" s="192"/>
    </row>
    <row r="424" spans="1:17" ht="15.75" thickBot="1">
      <c r="A424" s="39"/>
      <c r="B424" s="71"/>
      <c r="C424" s="110" t="s">
        <v>174</v>
      </c>
      <c r="D424" s="18"/>
      <c r="E424" s="71"/>
      <c r="F424" s="432"/>
      <c r="G424" s="407"/>
      <c r="H424" s="431"/>
      <c r="I424" s="409"/>
      <c r="J424" s="426"/>
      <c r="K424" s="424"/>
      <c r="L424" s="428"/>
      <c r="M424" s="413"/>
      <c r="N424" s="429"/>
      <c r="O424" s="415"/>
      <c r="P424" s="193"/>
      <c r="Q424" s="192"/>
    </row>
    <row r="425" spans="1:17" ht="15.75" thickBot="1">
      <c r="A425" s="132">
        <v>262</v>
      </c>
      <c r="B425" s="40"/>
      <c r="C425" s="63" t="s">
        <v>80</v>
      </c>
      <c r="D425" s="20" t="s">
        <v>82</v>
      </c>
      <c r="E425" s="473" t="s">
        <v>16</v>
      </c>
      <c r="F425" s="950">
        <v>660</v>
      </c>
      <c r="G425" s="502">
        <v>600</v>
      </c>
      <c r="H425" s="1073" t="s">
        <v>254</v>
      </c>
      <c r="I425" s="1073" t="s">
        <v>254</v>
      </c>
      <c r="J425" s="1068" t="s">
        <v>254</v>
      </c>
      <c r="K425" s="1069" t="s">
        <v>254</v>
      </c>
      <c r="L425" s="739">
        <v>150</v>
      </c>
      <c r="M425" s="1073" t="s">
        <v>254</v>
      </c>
      <c r="N425" s="693">
        <v>129</v>
      </c>
      <c r="O425" s="604">
        <v>119</v>
      </c>
      <c r="P425" s="1085" t="s">
        <v>254</v>
      </c>
      <c r="Q425" s="1086" t="s">
        <v>254</v>
      </c>
    </row>
    <row r="426" spans="1:17" ht="15.75" thickBot="1">
      <c r="A426" s="131">
        <v>263</v>
      </c>
      <c r="B426" s="41"/>
      <c r="C426" s="53" t="s">
        <v>12</v>
      </c>
      <c r="D426" s="20" t="s">
        <v>91</v>
      </c>
      <c r="E426" s="473" t="s">
        <v>16</v>
      </c>
      <c r="F426" s="958">
        <v>357.50000000000006</v>
      </c>
      <c r="G426" s="503">
        <v>325</v>
      </c>
      <c r="H426" s="1073" t="s">
        <v>254</v>
      </c>
      <c r="I426" s="1073" t="s">
        <v>254</v>
      </c>
      <c r="J426" s="1070" t="s">
        <v>254</v>
      </c>
      <c r="K426" s="1051" t="s">
        <v>254</v>
      </c>
      <c r="L426" s="662">
        <v>200</v>
      </c>
      <c r="M426" s="1073" t="s">
        <v>254</v>
      </c>
      <c r="N426" s="647">
        <v>135</v>
      </c>
      <c r="O426" s="613">
        <v>130</v>
      </c>
      <c r="P426" s="636">
        <f>SUM(Q426)+15</f>
        <v>515</v>
      </c>
      <c r="Q426" s="614">
        <v>500</v>
      </c>
    </row>
    <row r="427" spans="1:17" ht="15.75" thickBot="1">
      <c r="A427" s="127">
        <v>264</v>
      </c>
      <c r="B427" s="42"/>
      <c r="C427" s="63" t="s">
        <v>13</v>
      </c>
      <c r="D427" s="20" t="s">
        <v>91</v>
      </c>
      <c r="E427" s="473" t="s">
        <v>16</v>
      </c>
      <c r="F427" s="958">
        <v>429.00000000000006</v>
      </c>
      <c r="G427" s="503">
        <v>390</v>
      </c>
      <c r="H427" s="1073" t="s">
        <v>254</v>
      </c>
      <c r="I427" s="1073" t="s">
        <v>254</v>
      </c>
      <c r="J427" s="1070" t="s">
        <v>254</v>
      </c>
      <c r="K427" s="1051" t="s">
        <v>254</v>
      </c>
      <c r="L427" s="662">
        <v>250</v>
      </c>
      <c r="M427" s="1073" t="s">
        <v>254</v>
      </c>
      <c r="N427" s="647">
        <v>155</v>
      </c>
      <c r="O427" s="613">
        <v>150</v>
      </c>
      <c r="P427" s="636">
        <f t="shared" ref="P427:P429" si="45">SUM(Q427)+15</f>
        <v>590</v>
      </c>
      <c r="Q427" s="614">
        <v>575</v>
      </c>
    </row>
    <row r="428" spans="1:17" ht="15.75" thickBot="1">
      <c r="A428" s="132">
        <v>265</v>
      </c>
      <c r="B428" s="42"/>
      <c r="C428" s="53" t="s">
        <v>14</v>
      </c>
      <c r="D428" s="20" t="s">
        <v>91</v>
      </c>
      <c r="E428" s="473" t="s">
        <v>16</v>
      </c>
      <c r="F428" s="958">
        <v>500.50000000000006</v>
      </c>
      <c r="G428" s="503">
        <v>455</v>
      </c>
      <c r="H428" s="1073" t="s">
        <v>254</v>
      </c>
      <c r="I428" s="1073" t="s">
        <v>254</v>
      </c>
      <c r="J428" s="1070" t="s">
        <v>254</v>
      </c>
      <c r="K428" s="1051" t="s">
        <v>254</v>
      </c>
      <c r="L428" s="662">
        <v>300</v>
      </c>
      <c r="M428" s="1073" t="s">
        <v>254</v>
      </c>
      <c r="N428" s="647">
        <v>185</v>
      </c>
      <c r="O428" s="613">
        <v>180</v>
      </c>
      <c r="P428" s="636">
        <f t="shared" si="45"/>
        <v>640</v>
      </c>
      <c r="Q428" s="614">
        <v>625</v>
      </c>
    </row>
    <row r="429" spans="1:17" ht="15.75" thickBot="1">
      <c r="A429" s="130">
        <v>266</v>
      </c>
      <c r="B429" s="44"/>
      <c r="C429" s="64" t="s">
        <v>15</v>
      </c>
      <c r="D429" s="22" t="s">
        <v>91</v>
      </c>
      <c r="E429" s="484" t="s">
        <v>16</v>
      </c>
      <c r="F429" s="959">
        <v>572</v>
      </c>
      <c r="G429" s="504">
        <v>520</v>
      </c>
      <c r="H429" s="1073" t="s">
        <v>254</v>
      </c>
      <c r="I429" s="1073" t="s">
        <v>254</v>
      </c>
      <c r="J429" s="1071" t="s">
        <v>254</v>
      </c>
      <c r="K429" s="1072" t="s">
        <v>254</v>
      </c>
      <c r="L429" s="665">
        <v>350</v>
      </c>
      <c r="M429" s="1073" t="s">
        <v>254</v>
      </c>
      <c r="N429" s="653">
        <v>190</v>
      </c>
      <c r="O429" s="630">
        <v>185</v>
      </c>
      <c r="P429" s="631">
        <f t="shared" si="45"/>
        <v>740</v>
      </c>
      <c r="Q429" s="632">
        <v>725</v>
      </c>
    </row>
    <row r="430" spans="1:17" ht="15.75" thickBot="1">
      <c r="A430" s="50"/>
      <c r="B430" s="11"/>
      <c r="C430" s="17"/>
      <c r="D430" s="11"/>
      <c r="E430" s="11"/>
      <c r="F430" s="333"/>
      <c r="G430" s="337"/>
      <c r="H430" s="499"/>
      <c r="I430" s="500"/>
      <c r="J430" s="181"/>
      <c r="K430" s="180"/>
      <c r="L430" s="304"/>
      <c r="M430" s="309"/>
      <c r="N430" s="212"/>
      <c r="O430" s="211"/>
      <c r="P430" s="199"/>
      <c r="Q430" s="198"/>
    </row>
    <row r="431" spans="1:17">
      <c r="A431" s="7" t="s">
        <v>0</v>
      </c>
      <c r="B431" s="9" t="s">
        <v>1</v>
      </c>
      <c r="C431" s="6"/>
      <c r="D431" s="7" t="s">
        <v>6</v>
      </c>
      <c r="E431" s="7" t="s">
        <v>2</v>
      </c>
      <c r="F431" s="338" t="s">
        <v>11</v>
      </c>
      <c r="G431" s="338" t="s">
        <v>209</v>
      </c>
      <c r="H431" s="159" t="s">
        <v>11</v>
      </c>
      <c r="I431" s="159" t="s">
        <v>209</v>
      </c>
      <c r="J431" s="165" t="s">
        <v>11</v>
      </c>
      <c r="K431" s="166" t="s">
        <v>209</v>
      </c>
      <c r="L431" s="310" t="s">
        <v>11</v>
      </c>
      <c r="M431" s="310" t="s">
        <v>209</v>
      </c>
      <c r="N431" s="201" t="s">
        <v>11</v>
      </c>
      <c r="O431" s="201" t="s">
        <v>209</v>
      </c>
      <c r="P431" s="188" t="s">
        <v>11</v>
      </c>
      <c r="Q431" s="188" t="s">
        <v>209</v>
      </c>
    </row>
    <row r="432" spans="1:17">
      <c r="A432" s="4" t="s">
        <v>4</v>
      </c>
      <c r="B432" s="8" t="s">
        <v>105</v>
      </c>
      <c r="C432" s="3" t="s">
        <v>5</v>
      </c>
      <c r="D432" s="3" t="s">
        <v>4</v>
      </c>
      <c r="E432" s="3" t="s">
        <v>7</v>
      </c>
      <c r="F432" s="339" t="s">
        <v>3</v>
      </c>
      <c r="G432" s="339" t="s">
        <v>3</v>
      </c>
      <c r="H432" s="150" t="s">
        <v>3</v>
      </c>
      <c r="I432" s="150" t="s">
        <v>3</v>
      </c>
      <c r="J432" s="167" t="s">
        <v>3</v>
      </c>
      <c r="K432" s="168" t="s">
        <v>3</v>
      </c>
      <c r="L432" s="302" t="s">
        <v>3</v>
      </c>
      <c r="M432" s="302" t="s">
        <v>3</v>
      </c>
      <c r="N432" s="202" t="s">
        <v>3</v>
      </c>
      <c r="O432" s="202" t="s">
        <v>3</v>
      </c>
      <c r="P432" s="189" t="s">
        <v>3</v>
      </c>
      <c r="Q432" s="189" t="s">
        <v>3</v>
      </c>
    </row>
    <row r="433" spans="1:17" ht="15.75" thickBot="1">
      <c r="A433" s="49"/>
      <c r="B433" s="2" t="s">
        <v>9</v>
      </c>
      <c r="C433" s="1"/>
      <c r="D433" s="5"/>
      <c r="E433" s="2" t="s">
        <v>10</v>
      </c>
      <c r="F433" s="340" t="s">
        <v>8</v>
      </c>
      <c r="G433" s="340" t="s">
        <v>8</v>
      </c>
      <c r="H433" s="151" t="s">
        <v>8</v>
      </c>
      <c r="I433" s="151" t="s">
        <v>8</v>
      </c>
      <c r="J433" s="169" t="s">
        <v>8</v>
      </c>
      <c r="K433" s="170" t="s">
        <v>8</v>
      </c>
      <c r="L433" s="303" t="s">
        <v>8</v>
      </c>
      <c r="M433" s="303" t="s">
        <v>8</v>
      </c>
      <c r="N433" s="203" t="s">
        <v>8</v>
      </c>
      <c r="O433" s="203" t="s">
        <v>8</v>
      </c>
      <c r="P433" s="190" t="s">
        <v>8</v>
      </c>
      <c r="Q433" s="190" t="s">
        <v>8</v>
      </c>
    </row>
    <row r="434" spans="1:17">
      <c r="A434" s="38"/>
      <c r="B434" s="50"/>
      <c r="C434" s="116" t="s">
        <v>213</v>
      </c>
      <c r="D434" s="11"/>
      <c r="E434" s="11"/>
      <c r="F434" s="335"/>
      <c r="G434" s="334"/>
      <c r="H434" s="157"/>
      <c r="I434" s="153"/>
      <c r="J434" s="175"/>
      <c r="K434" s="172"/>
      <c r="L434" s="315"/>
      <c r="M434" s="306"/>
      <c r="N434" s="207"/>
      <c r="O434" s="205"/>
      <c r="P434" s="194"/>
      <c r="Q434" s="192"/>
    </row>
    <row r="435" spans="1:17" ht="15.75" thickBot="1">
      <c r="A435" s="38"/>
      <c r="B435" s="50"/>
      <c r="C435" s="112" t="s">
        <v>17</v>
      </c>
      <c r="D435" s="11"/>
      <c r="E435" s="11"/>
      <c r="F435" s="335"/>
      <c r="G435" s="334"/>
      <c r="H435" s="158"/>
      <c r="I435" s="153"/>
      <c r="J435" s="178"/>
      <c r="K435" s="174"/>
      <c r="L435" s="317"/>
      <c r="M435" s="306"/>
      <c r="N435" s="209"/>
      <c r="O435" s="205"/>
      <c r="P435" s="196"/>
      <c r="Q435" s="192"/>
    </row>
    <row r="436" spans="1:17">
      <c r="A436" s="121">
        <v>267</v>
      </c>
      <c r="B436" s="45"/>
      <c r="C436" s="60" t="s">
        <v>215</v>
      </c>
      <c r="D436" s="19" t="s">
        <v>91</v>
      </c>
      <c r="E436" s="447" t="s">
        <v>16</v>
      </c>
      <c r="F436" s="955">
        <v>33.726000000000006</v>
      </c>
      <c r="G436" s="502">
        <v>30.66</v>
      </c>
      <c r="H436" s="640">
        <v>65</v>
      </c>
      <c r="I436" s="738">
        <v>60</v>
      </c>
      <c r="J436" s="817">
        <v>77</v>
      </c>
      <c r="K436" s="642">
        <f>(J436-10)</f>
        <v>67</v>
      </c>
      <c r="L436" s="601">
        <v>75</v>
      </c>
      <c r="M436" s="602">
        <v>75</v>
      </c>
      <c r="N436" s="657">
        <v>26.29</v>
      </c>
      <c r="O436" s="604">
        <v>24.49</v>
      </c>
      <c r="P436" s="658">
        <f>SUM(Q436)*1.05</f>
        <v>24.75375</v>
      </c>
      <c r="Q436" s="606">
        <v>23.574999999999999</v>
      </c>
    </row>
    <row r="437" spans="1:17">
      <c r="A437" s="114">
        <v>268</v>
      </c>
      <c r="B437" s="42"/>
      <c r="C437" s="55" t="s">
        <v>216</v>
      </c>
      <c r="D437" s="20" t="s">
        <v>91</v>
      </c>
      <c r="E437" s="265" t="s">
        <v>16</v>
      </c>
      <c r="F437" s="956">
        <v>41.14</v>
      </c>
      <c r="G437" s="503">
        <v>37.4</v>
      </c>
      <c r="H437" s="644">
        <v>84.77</v>
      </c>
      <c r="I437" s="740">
        <v>79.77</v>
      </c>
      <c r="J437" s="778">
        <v>80.5</v>
      </c>
      <c r="K437" s="646">
        <f t="shared" ref="K437" si="46">(J437-10)</f>
        <v>70.5</v>
      </c>
      <c r="L437" s="610">
        <v>85</v>
      </c>
      <c r="M437" s="611">
        <v>85</v>
      </c>
      <c r="N437" s="647">
        <v>32.69</v>
      </c>
      <c r="O437" s="613">
        <v>30.89</v>
      </c>
      <c r="P437" s="636">
        <f t="shared" ref="P437:P443" si="47">SUM(Q437)*1.05</f>
        <v>30.791250000000002</v>
      </c>
      <c r="Q437" s="953">
        <v>29.324999999999999</v>
      </c>
    </row>
    <row r="438" spans="1:17">
      <c r="A438" s="114">
        <v>269</v>
      </c>
      <c r="B438" s="42"/>
      <c r="C438" s="55" t="s">
        <v>143</v>
      </c>
      <c r="D438" s="20" t="s">
        <v>91</v>
      </c>
      <c r="E438" s="265" t="s">
        <v>16</v>
      </c>
      <c r="F438" s="956">
        <v>2.1560000000000001</v>
      </c>
      <c r="G438" s="503">
        <v>1.96</v>
      </c>
      <c r="H438" s="648">
        <v>10.64</v>
      </c>
      <c r="I438" s="741">
        <v>5.67</v>
      </c>
      <c r="J438" s="778">
        <v>7</v>
      </c>
      <c r="K438" s="646">
        <f>(J438-1)</f>
        <v>6</v>
      </c>
      <c r="L438" s="610">
        <v>5</v>
      </c>
      <c r="M438" s="611">
        <v>5</v>
      </c>
      <c r="N438" s="647">
        <v>28.29</v>
      </c>
      <c r="O438" s="613">
        <v>28.69</v>
      </c>
      <c r="P438" s="636">
        <f t="shared" si="47"/>
        <v>3.2602500000000001</v>
      </c>
      <c r="Q438" s="953">
        <v>3.105</v>
      </c>
    </row>
    <row r="439" spans="1:17">
      <c r="A439" s="114">
        <v>270</v>
      </c>
      <c r="B439" s="42"/>
      <c r="C439" s="55" t="s">
        <v>144</v>
      </c>
      <c r="D439" s="20" t="s">
        <v>91</v>
      </c>
      <c r="E439" s="265" t="s">
        <v>16</v>
      </c>
      <c r="F439" s="956">
        <v>4.3010000000000002</v>
      </c>
      <c r="G439" s="503">
        <v>3.91</v>
      </c>
      <c r="H439" s="648">
        <v>12.75</v>
      </c>
      <c r="I439" s="741">
        <v>7.75</v>
      </c>
      <c r="J439" s="778">
        <v>8.5</v>
      </c>
      <c r="K439" s="646">
        <f t="shared" ref="K439:K443" si="48">(J439-1)</f>
        <v>7.5</v>
      </c>
      <c r="L439" s="610">
        <v>5</v>
      </c>
      <c r="M439" s="611">
        <v>5</v>
      </c>
      <c r="N439" s="647">
        <v>34.69</v>
      </c>
      <c r="O439" s="613">
        <v>34.29</v>
      </c>
      <c r="P439" s="636">
        <f t="shared" si="47"/>
        <v>3.8639999999999999</v>
      </c>
      <c r="Q439" s="953">
        <v>3.6799999999999997</v>
      </c>
    </row>
    <row r="440" spans="1:17">
      <c r="A440" s="114">
        <v>271</v>
      </c>
      <c r="B440" s="42"/>
      <c r="C440" s="55" t="s">
        <v>145</v>
      </c>
      <c r="D440" s="20" t="s">
        <v>91</v>
      </c>
      <c r="E440" s="265" t="s">
        <v>16</v>
      </c>
      <c r="F440" s="956">
        <v>2.1560000000000001</v>
      </c>
      <c r="G440" s="503">
        <v>1.96</v>
      </c>
      <c r="H440" s="648">
        <v>14.1</v>
      </c>
      <c r="I440" s="741">
        <v>9.1</v>
      </c>
      <c r="J440" s="778">
        <v>7.75</v>
      </c>
      <c r="K440" s="646">
        <f t="shared" si="48"/>
        <v>6.75</v>
      </c>
      <c r="L440" s="610">
        <v>5</v>
      </c>
      <c r="M440" s="611">
        <v>5</v>
      </c>
      <c r="N440" s="647">
        <v>38</v>
      </c>
      <c r="O440" s="613">
        <v>37</v>
      </c>
      <c r="P440" s="636">
        <f t="shared" si="47"/>
        <v>3.2602500000000001</v>
      </c>
      <c r="Q440" s="953">
        <v>3.105</v>
      </c>
    </row>
    <row r="441" spans="1:17">
      <c r="A441" s="114">
        <v>272</v>
      </c>
      <c r="B441" s="42"/>
      <c r="C441" s="55" t="s">
        <v>146</v>
      </c>
      <c r="D441" s="20" t="s">
        <v>91</v>
      </c>
      <c r="E441" s="265" t="s">
        <v>16</v>
      </c>
      <c r="F441" s="956">
        <v>4.3010000000000002</v>
      </c>
      <c r="G441" s="503">
        <v>3.91</v>
      </c>
      <c r="H441" s="648">
        <v>16.100000000000001</v>
      </c>
      <c r="I441" s="741">
        <v>11.1</v>
      </c>
      <c r="J441" s="778">
        <v>9.25</v>
      </c>
      <c r="K441" s="646">
        <f t="shared" si="48"/>
        <v>8.25</v>
      </c>
      <c r="L441" s="610">
        <v>5</v>
      </c>
      <c r="M441" s="611">
        <v>5</v>
      </c>
      <c r="N441" s="647">
        <v>45</v>
      </c>
      <c r="O441" s="613">
        <v>43</v>
      </c>
      <c r="P441" s="636">
        <f t="shared" si="47"/>
        <v>3.8157000000000001</v>
      </c>
      <c r="Q441" s="953">
        <v>3.6339999999999999</v>
      </c>
    </row>
    <row r="442" spans="1:17">
      <c r="A442" s="114">
        <v>273</v>
      </c>
      <c r="B442" s="42"/>
      <c r="C442" s="55" t="s">
        <v>147</v>
      </c>
      <c r="D442" s="20" t="s">
        <v>91</v>
      </c>
      <c r="E442" s="265" t="s">
        <v>16</v>
      </c>
      <c r="F442" s="956">
        <v>2.8050000000000002</v>
      </c>
      <c r="G442" s="503">
        <v>2.5499999999999998</v>
      </c>
      <c r="H442" s="648">
        <v>11.9</v>
      </c>
      <c r="I442" s="741">
        <v>6.9</v>
      </c>
      <c r="J442" s="778">
        <v>5.5</v>
      </c>
      <c r="K442" s="646">
        <f t="shared" si="48"/>
        <v>4.5</v>
      </c>
      <c r="L442" s="610">
        <v>5</v>
      </c>
      <c r="M442" s="611">
        <v>5</v>
      </c>
      <c r="N442" s="647">
        <v>48</v>
      </c>
      <c r="O442" s="613">
        <v>48</v>
      </c>
      <c r="P442" s="636">
        <f t="shared" si="47"/>
        <v>1.9319999999999999</v>
      </c>
      <c r="Q442" s="953">
        <v>1.8399999999999999</v>
      </c>
    </row>
    <row r="443" spans="1:17" ht="15.75" thickBot="1">
      <c r="A443" s="115">
        <v>274</v>
      </c>
      <c r="B443" s="44"/>
      <c r="C443" s="57" t="s">
        <v>148</v>
      </c>
      <c r="D443" s="22" t="s">
        <v>91</v>
      </c>
      <c r="E443" s="449" t="s">
        <v>16</v>
      </c>
      <c r="F443" s="957">
        <v>3.6960000000000002</v>
      </c>
      <c r="G443" s="504">
        <v>3.36</v>
      </c>
      <c r="H443" s="650">
        <v>13.1</v>
      </c>
      <c r="I443" s="743">
        <v>8.1</v>
      </c>
      <c r="J443" s="822">
        <v>8.5</v>
      </c>
      <c r="K443" s="652">
        <f t="shared" si="48"/>
        <v>7.5</v>
      </c>
      <c r="L443" s="627">
        <v>5</v>
      </c>
      <c r="M443" s="628">
        <v>5</v>
      </c>
      <c r="N443" s="653">
        <v>50</v>
      </c>
      <c r="O443" s="630">
        <v>53</v>
      </c>
      <c r="P443" s="706">
        <f t="shared" si="47"/>
        <v>2.5357500000000002</v>
      </c>
      <c r="Q443" s="960">
        <v>2.415</v>
      </c>
    </row>
    <row r="444" spans="1:17" ht="15.75" thickBot="1">
      <c r="A444" s="38"/>
      <c r="B444" s="50"/>
      <c r="C444" s="58"/>
      <c r="D444" s="10"/>
      <c r="E444" s="31"/>
      <c r="F444" s="406"/>
      <c r="G444" s="407"/>
      <c r="H444" s="420"/>
      <c r="I444" s="409"/>
      <c r="J444" s="410"/>
      <c r="K444" s="425"/>
      <c r="L444" s="422"/>
      <c r="M444" s="413"/>
      <c r="N444" s="423"/>
      <c r="O444" s="415"/>
      <c r="P444" s="214"/>
      <c r="Q444" s="430"/>
    </row>
    <row r="445" spans="1:17">
      <c r="A445" s="38"/>
      <c r="B445" s="50"/>
      <c r="C445" s="116" t="s">
        <v>213</v>
      </c>
      <c r="D445" s="10"/>
      <c r="E445" s="10"/>
      <c r="F445" s="406"/>
      <c r="G445" s="407"/>
      <c r="H445" s="420"/>
      <c r="I445" s="409"/>
      <c r="J445" s="410"/>
      <c r="K445" s="425"/>
      <c r="L445" s="422"/>
      <c r="M445" s="413"/>
      <c r="N445" s="423"/>
      <c r="O445" s="415"/>
      <c r="P445" s="215"/>
      <c r="Q445" s="192"/>
    </row>
    <row r="446" spans="1:17" ht="15.75" thickBot="1">
      <c r="A446" s="38"/>
      <c r="B446" s="50"/>
      <c r="C446" s="112" t="s">
        <v>62</v>
      </c>
      <c r="D446" s="32"/>
      <c r="E446" s="10"/>
      <c r="F446" s="406"/>
      <c r="G446" s="407"/>
      <c r="H446" s="420"/>
      <c r="I446" s="409"/>
      <c r="J446" s="426"/>
      <c r="K446" s="427"/>
      <c r="L446" s="422"/>
      <c r="M446" s="413"/>
      <c r="N446" s="429"/>
      <c r="O446" s="415"/>
      <c r="P446" s="215"/>
      <c r="Q446" s="192"/>
    </row>
    <row r="447" spans="1:17">
      <c r="A447" s="133">
        <v>275</v>
      </c>
      <c r="B447" s="47"/>
      <c r="C447" s="61" t="s">
        <v>163</v>
      </c>
      <c r="D447" s="19" t="s">
        <v>91</v>
      </c>
      <c r="E447" s="447" t="s">
        <v>16</v>
      </c>
      <c r="F447" s="955">
        <v>1.3970000000000002</v>
      </c>
      <c r="G447" s="502">
        <v>1.27</v>
      </c>
      <c r="H447" s="691">
        <v>9.89</v>
      </c>
      <c r="I447" s="738">
        <v>4.8899999999999997</v>
      </c>
      <c r="J447" s="817">
        <v>10.5</v>
      </c>
      <c r="K447" s="642">
        <f t="shared" ref="K447:K448" si="49">(J447-1)</f>
        <v>9.5</v>
      </c>
      <c r="L447" s="601">
        <v>12</v>
      </c>
      <c r="M447" s="602">
        <v>12</v>
      </c>
      <c r="N447" s="693">
        <v>4.8899999999999997</v>
      </c>
      <c r="O447" s="604">
        <v>2.89</v>
      </c>
      <c r="P447" s="920">
        <f t="shared" ref="P447:P448" si="50">SUM(Q447)*1.05</f>
        <v>2.1</v>
      </c>
      <c r="Q447" s="634">
        <v>2</v>
      </c>
    </row>
    <row r="448" spans="1:17" ht="15.75" thickBot="1">
      <c r="A448" s="133">
        <v>276</v>
      </c>
      <c r="B448" s="44"/>
      <c r="C448" s="57" t="s">
        <v>162</v>
      </c>
      <c r="D448" s="22" t="s">
        <v>91</v>
      </c>
      <c r="E448" s="449" t="s">
        <v>16</v>
      </c>
      <c r="F448" s="957">
        <v>1.903</v>
      </c>
      <c r="G448" s="504">
        <v>1.73</v>
      </c>
      <c r="H448" s="695">
        <v>11.09</v>
      </c>
      <c r="I448" s="808">
        <v>6.09</v>
      </c>
      <c r="J448" s="822">
        <v>12.5</v>
      </c>
      <c r="K448" s="652">
        <f t="shared" si="49"/>
        <v>11.5</v>
      </c>
      <c r="L448" s="627">
        <v>15</v>
      </c>
      <c r="M448" s="628">
        <v>15</v>
      </c>
      <c r="N448" s="697">
        <v>6.29</v>
      </c>
      <c r="O448" s="649">
        <v>4.29</v>
      </c>
      <c r="P448" s="924">
        <f t="shared" si="50"/>
        <v>2.3100000000000005</v>
      </c>
      <c r="Q448" s="623">
        <v>2.2000000000000002</v>
      </c>
    </row>
    <row r="449" spans="1:17" ht="15.75" thickBot="1">
      <c r="A449" s="38"/>
      <c r="B449" s="50"/>
      <c r="C449" s="58"/>
      <c r="D449" s="10"/>
      <c r="E449" s="31"/>
      <c r="F449" s="522"/>
      <c r="G449" s="523"/>
      <c r="H449" s="524"/>
      <c r="I449" s="507"/>
      <c r="J449" s="525"/>
      <c r="K449" s="526"/>
      <c r="L449" s="510"/>
      <c r="M449" s="510"/>
      <c r="N449" s="527"/>
      <c r="O449" s="528"/>
      <c r="P449" s="519"/>
      <c r="Q449" s="520"/>
    </row>
    <row r="450" spans="1:17">
      <c r="A450" s="38"/>
      <c r="B450" s="50"/>
      <c r="C450" s="116" t="s">
        <v>214</v>
      </c>
      <c r="D450" s="11"/>
      <c r="E450" s="11"/>
      <c r="F450" s="522"/>
      <c r="G450" s="523"/>
      <c r="H450" s="517"/>
      <c r="I450" s="507"/>
      <c r="J450" s="525"/>
      <c r="K450" s="526"/>
      <c r="L450" s="510"/>
      <c r="M450" s="510"/>
      <c r="N450" s="529"/>
      <c r="O450" s="513"/>
      <c r="P450" s="518"/>
      <c r="Q450" s="515"/>
    </row>
    <row r="451" spans="1:17" ht="15.75" thickBot="1">
      <c r="A451" s="38"/>
      <c r="B451" s="50"/>
      <c r="C451" s="112" t="s">
        <v>67</v>
      </c>
      <c r="D451" s="11"/>
      <c r="E451" s="11"/>
      <c r="F451" s="522"/>
      <c r="G451" s="523"/>
      <c r="H451" s="530"/>
      <c r="I451" s="507"/>
      <c r="J451" s="531"/>
      <c r="K451" s="532"/>
      <c r="L451" s="516"/>
      <c r="M451" s="510"/>
      <c r="N451" s="533"/>
      <c r="O451" s="534"/>
      <c r="P451" s="505"/>
      <c r="Q451" s="521"/>
    </row>
    <row r="452" spans="1:17" ht="15.75" thickBot="1">
      <c r="A452" s="133">
        <v>277</v>
      </c>
      <c r="B452" s="47"/>
      <c r="C452" s="65" t="s">
        <v>127</v>
      </c>
      <c r="D452" s="19" t="s">
        <v>91</v>
      </c>
      <c r="E452" s="15" t="s">
        <v>16</v>
      </c>
      <c r="F452" s="955">
        <v>10.923</v>
      </c>
      <c r="G452" s="502">
        <v>9.93</v>
      </c>
      <c r="H452" s="691">
        <v>20.72</v>
      </c>
      <c r="I452" s="738">
        <v>15.72</v>
      </c>
      <c r="J452" s="817">
        <v>11</v>
      </c>
      <c r="K452" s="642">
        <f t="shared" ref="K452:K455" si="51">(J452-1)</f>
        <v>10</v>
      </c>
      <c r="L452" s="961">
        <v>22</v>
      </c>
      <c r="M452" s="962">
        <v>22</v>
      </c>
      <c r="N452" s="693">
        <v>6.89</v>
      </c>
      <c r="O452" s="909">
        <v>4.8899999999999997</v>
      </c>
      <c r="P452" s="606">
        <f t="shared" ref="P452:P455" si="52">SUM(Q452)*1.05</f>
        <v>11.025</v>
      </c>
      <c r="Q452" s="606">
        <v>10.5</v>
      </c>
    </row>
    <row r="453" spans="1:17">
      <c r="A453" s="133">
        <v>278</v>
      </c>
      <c r="B453" s="41"/>
      <c r="C453" s="53" t="s">
        <v>128</v>
      </c>
      <c r="D453" s="20" t="s">
        <v>91</v>
      </c>
      <c r="E453" s="16" t="s">
        <v>16</v>
      </c>
      <c r="F453" s="956">
        <v>12.078000000000001</v>
      </c>
      <c r="G453" s="503">
        <v>10.98</v>
      </c>
      <c r="H453" s="644">
        <v>21</v>
      </c>
      <c r="I453" s="740">
        <v>16.739999999999998</v>
      </c>
      <c r="J453" s="778">
        <v>13</v>
      </c>
      <c r="K453" s="646">
        <f t="shared" si="51"/>
        <v>12</v>
      </c>
      <c r="L453" s="601">
        <v>24</v>
      </c>
      <c r="M453" s="602">
        <v>24</v>
      </c>
      <c r="N453" s="647">
        <v>7.29</v>
      </c>
      <c r="O453" s="613">
        <v>5.29</v>
      </c>
      <c r="P453" s="953">
        <f t="shared" si="52"/>
        <v>13.125</v>
      </c>
      <c r="Q453" s="953">
        <v>12.5</v>
      </c>
    </row>
    <row r="454" spans="1:17" ht="15.75" thickBot="1">
      <c r="A454" s="133">
        <v>279</v>
      </c>
      <c r="B454" s="42"/>
      <c r="C454" s="63" t="s">
        <v>129</v>
      </c>
      <c r="D454" s="20" t="s">
        <v>91</v>
      </c>
      <c r="E454" s="16" t="s">
        <v>16</v>
      </c>
      <c r="F454" s="956">
        <v>14.377000000000001</v>
      </c>
      <c r="G454" s="503">
        <v>13.07</v>
      </c>
      <c r="H454" s="644">
        <v>25</v>
      </c>
      <c r="I454" s="740">
        <v>20</v>
      </c>
      <c r="J454" s="778">
        <v>15</v>
      </c>
      <c r="K454" s="646">
        <f t="shared" si="51"/>
        <v>14</v>
      </c>
      <c r="L454" s="627">
        <v>26</v>
      </c>
      <c r="M454" s="628">
        <v>26</v>
      </c>
      <c r="N454" s="647">
        <v>9.89</v>
      </c>
      <c r="O454" s="613">
        <v>7.89</v>
      </c>
      <c r="P454" s="953">
        <f t="shared" si="52"/>
        <v>13.65</v>
      </c>
      <c r="Q454" s="953">
        <v>13</v>
      </c>
    </row>
    <row r="455" spans="1:17" ht="15.75" thickBot="1">
      <c r="A455" s="133">
        <v>280</v>
      </c>
      <c r="B455" s="44"/>
      <c r="C455" s="82" t="s">
        <v>130</v>
      </c>
      <c r="D455" s="22" t="s">
        <v>91</v>
      </c>
      <c r="E455" s="14" t="s">
        <v>16</v>
      </c>
      <c r="F455" s="957">
        <v>16.137</v>
      </c>
      <c r="G455" s="504">
        <v>14.67</v>
      </c>
      <c r="H455" s="695">
        <v>29.24</v>
      </c>
      <c r="I455" s="808">
        <v>24.24</v>
      </c>
      <c r="J455" s="822">
        <v>17</v>
      </c>
      <c r="K455" s="652">
        <f t="shared" si="51"/>
        <v>16</v>
      </c>
      <c r="L455" s="963">
        <v>28</v>
      </c>
      <c r="M455" s="964">
        <v>28</v>
      </c>
      <c r="N455" s="653">
        <v>11.98</v>
      </c>
      <c r="O455" s="630">
        <v>9.98</v>
      </c>
      <c r="P455" s="706">
        <f t="shared" si="52"/>
        <v>15.225000000000001</v>
      </c>
      <c r="Q455" s="965">
        <v>14.5</v>
      </c>
    </row>
    <row r="456" spans="1:17" ht="15.75" thickBot="1">
      <c r="A456" s="38"/>
      <c r="B456" s="50"/>
      <c r="C456" s="58"/>
      <c r="D456" s="10"/>
      <c r="E456" s="10"/>
      <c r="F456" s="919"/>
      <c r="G456" s="759"/>
      <c r="H456" s="769"/>
      <c r="I456" s="761"/>
      <c r="J456" s="762"/>
      <c r="K456" s="763"/>
      <c r="L456" s="764"/>
      <c r="M456" s="765"/>
      <c r="N456" s="766"/>
      <c r="O456" s="767"/>
      <c r="P456" s="923"/>
      <c r="Q456" s="811"/>
    </row>
    <row r="457" spans="1:17">
      <c r="A457" s="38"/>
      <c r="B457" s="50"/>
      <c r="C457" s="116" t="s">
        <v>213</v>
      </c>
      <c r="D457" s="50"/>
      <c r="E457" s="10"/>
      <c r="F457" s="919"/>
      <c r="G457" s="759"/>
      <c r="H457" s="760"/>
      <c r="I457" s="761"/>
      <c r="J457" s="762"/>
      <c r="K457" s="763"/>
      <c r="L457" s="764"/>
      <c r="M457" s="765"/>
      <c r="N457" s="766"/>
      <c r="O457" s="767"/>
      <c r="P457" s="924"/>
      <c r="Q457" s="707"/>
    </row>
    <row r="458" spans="1:17" ht="15.75" thickBot="1">
      <c r="A458" s="38"/>
      <c r="B458" s="50"/>
      <c r="C458" s="112" t="s">
        <v>96</v>
      </c>
      <c r="D458" s="10"/>
      <c r="E458" s="10"/>
      <c r="F458" s="919"/>
      <c r="G458" s="759"/>
      <c r="H458" s="801"/>
      <c r="I458" s="761"/>
      <c r="J458" s="726"/>
      <c r="K458" s="802"/>
      <c r="L458" s="803"/>
      <c r="M458" s="765"/>
      <c r="N458" s="804"/>
      <c r="O458" s="767"/>
      <c r="P458" s="639"/>
      <c r="Q458" s="815"/>
    </row>
    <row r="459" spans="1:17">
      <c r="A459" s="126">
        <v>281</v>
      </c>
      <c r="B459" s="19"/>
      <c r="C459" s="65" t="s">
        <v>61</v>
      </c>
      <c r="D459" s="19" t="s">
        <v>91</v>
      </c>
      <c r="E459" s="15" t="s">
        <v>16</v>
      </c>
      <c r="F459" s="955">
        <v>0.93500000000000005</v>
      </c>
      <c r="G459" s="805">
        <v>0.85</v>
      </c>
      <c r="H459" s="713">
        <v>1.94</v>
      </c>
      <c r="I459" s="829">
        <v>1.89</v>
      </c>
      <c r="J459" s="817">
        <v>3</v>
      </c>
      <c r="K459" s="642">
        <f t="shared" ref="K459" si="53">(J459-1)</f>
        <v>2</v>
      </c>
      <c r="L459" s="601">
        <v>5</v>
      </c>
      <c r="M459" s="602">
        <v>5</v>
      </c>
      <c r="N459" s="657">
        <v>4.4980000000000002</v>
      </c>
      <c r="O459" s="604">
        <v>2.4900000000000002</v>
      </c>
      <c r="P459" s="920">
        <f t="shared" ref="P459:P460" si="54">SUM(Q459)*1.05</f>
        <v>2.1</v>
      </c>
      <c r="Q459" s="634">
        <v>2</v>
      </c>
    </row>
    <row r="460" spans="1:17" ht="15.75" thickBot="1">
      <c r="A460" s="120">
        <v>282</v>
      </c>
      <c r="B460" s="22"/>
      <c r="C460" s="64" t="s">
        <v>118</v>
      </c>
      <c r="D460" s="22" t="s">
        <v>91</v>
      </c>
      <c r="E460" s="13" t="s">
        <v>16</v>
      </c>
      <c r="F460" s="957">
        <v>1.0010000000000001</v>
      </c>
      <c r="G460" s="807">
        <v>0.91</v>
      </c>
      <c r="H460" s="715">
        <v>2.09</v>
      </c>
      <c r="I460" s="864">
        <v>2.04</v>
      </c>
      <c r="J460" s="822">
        <v>3.1</v>
      </c>
      <c r="K460" s="652">
        <f>(J460-1)</f>
        <v>2.1</v>
      </c>
      <c r="L460" s="627">
        <v>5</v>
      </c>
      <c r="M460" s="628">
        <v>5</v>
      </c>
      <c r="N460" s="653">
        <v>5.29</v>
      </c>
      <c r="O460" s="630">
        <v>3.29</v>
      </c>
      <c r="P460" s="910">
        <f t="shared" si="54"/>
        <v>2.3100000000000005</v>
      </c>
      <c r="Q460" s="632">
        <v>2.2000000000000002</v>
      </c>
    </row>
    <row r="461" spans="1:17">
      <c r="A461" s="50"/>
      <c r="B461" s="50"/>
      <c r="C461" s="58"/>
      <c r="D461" s="10"/>
      <c r="E461" s="10"/>
      <c r="F461" s="335"/>
      <c r="G461" s="337"/>
      <c r="H461" s="157"/>
      <c r="I461" s="152"/>
      <c r="J461" s="184"/>
      <c r="K461" s="344"/>
      <c r="L461" s="315"/>
      <c r="M461" s="309"/>
      <c r="N461" s="207"/>
      <c r="O461" s="211"/>
      <c r="P461" s="194"/>
      <c r="Q461" s="198"/>
    </row>
    <row r="462" spans="1:17" ht="15.75" thickBot="1">
      <c r="A462" s="50"/>
      <c r="B462" s="50"/>
      <c r="C462" s="58"/>
      <c r="D462" s="14"/>
      <c r="E462" s="30"/>
      <c r="F462" s="335"/>
      <c r="G462" s="337"/>
      <c r="H462" s="157"/>
      <c r="I462" s="152"/>
      <c r="J462" s="184"/>
      <c r="K462" s="344"/>
      <c r="L462" s="315"/>
      <c r="M462" s="309"/>
      <c r="N462" s="207"/>
      <c r="O462" s="211"/>
      <c r="P462" s="194"/>
      <c r="Q462" s="198"/>
    </row>
    <row r="463" spans="1:17">
      <c r="A463" s="7" t="s">
        <v>0</v>
      </c>
      <c r="B463" s="9" t="s">
        <v>1</v>
      </c>
      <c r="C463" s="6"/>
      <c r="D463" s="35" t="s">
        <v>6</v>
      </c>
      <c r="E463" s="7" t="s">
        <v>2</v>
      </c>
      <c r="F463" s="338" t="s">
        <v>11</v>
      </c>
      <c r="G463" s="338" t="s">
        <v>209</v>
      </c>
      <c r="H463" s="159" t="s">
        <v>11</v>
      </c>
      <c r="I463" s="159" t="s">
        <v>209</v>
      </c>
      <c r="J463" s="345" t="s">
        <v>11</v>
      </c>
      <c r="K463" s="345" t="s">
        <v>209</v>
      </c>
      <c r="L463" s="310" t="s">
        <v>11</v>
      </c>
      <c r="M463" s="310" t="s">
        <v>209</v>
      </c>
      <c r="N463" s="201" t="s">
        <v>11</v>
      </c>
      <c r="O463" s="201" t="s">
        <v>209</v>
      </c>
      <c r="P463" s="188" t="s">
        <v>11</v>
      </c>
      <c r="Q463" s="188" t="s">
        <v>209</v>
      </c>
    </row>
    <row r="464" spans="1:17">
      <c r="A464" s="4" t="s">
        <v>4</v>
      </c>
      <c r="B464" s="8" t="s">
        <v>105</v>
      </c>
      <c r="C464" s="3" t="s">
        <v>5</v>
      </c>
      <c r="D464" s="3" t="s">
        <v>4</v>
      </c>
      <c r="E464" s="3" t="s">
        <v>7</v>
      </c>
      <c r="F464" s="339" t="s">
        <v>3</v>
      </c>
      <c r="G464" s="339" t="s">
        <v>3</v>
      </c>
      <c r="H464" s="150" t="s">
        <v>3</v>
      </c>
      <c r="I464" s="150" t="s">
        <v>3</v>
      </c>
      <c r="J464" s="346" t="s">
        <v>3</v>
      </c>
      <c r="K464" s="346" t="s">
        <v>3</v>
      </c>
      <c r="L464" s="302" t="s">
        <v>3</v>
      </c>
      <c r="M464" s="302" t="s">
        <v>3</v>
      </c>
      <c r="N464" s="202" t="s">
        <v>3</v>
      </c>
      <c r="O464" s="202" t="s">
        <v>3</v>
      </c>
      <c r="P464" s="189" t="s">
        <v>3</v>
      </c>
      <c r="Q464" s="189" t="s">
        <v>3</v>
      </c>
    </row>
    <row r="465" spans="1:17" ht="15.75" thickBot="1">
      <c r="A465" s="49"/>
      <c r="B465" s="2" t="s">
        <v>9</v>
      </c>
      <c r="C465" s="1"/>
      <c r="D465" s="5"/>
      <c r="E465" s="2" t="s">
        <v>10</v>
      </c>
      <c r="F465" s="340" t="s">
        <v>8</v>
      </c>
      <c r="G465" s="340" t="s">
        <v>8</v>
      </c>
      <c r="H465" s="150" t="s">
        <v>8</v>
      </c>
      <c r="I465" s="150" t="s">
        <v>8</v>
      </c>
      <c r="J465" s="347" t="s">
        <v>8</v>
      </c>
      <c r="K465" s="347" t="s">
        <v>8</v>
      </c>
      <c r="L465" s="303" t="s">
        <v>8</v>
      </c>
      <c r="M465" s="303" t="s">
        <v>8</v>
      </c>
      <c r="N465" s="203" t="s">
        <v>8</v>
      </c>
      <c r="O465" s="203" t="s">
        <v>8</v>
      </c>
      <c r="P465" s="190" t="s">
        <v>8</v>
      </c>
      <c r="Q465" s="190" t="s">
        <v>8</v>
      </c>
    </row>
    <row r="466" spans="1:17" ht="15.75" thickBot="1">
      <c r="A466" s="38"/>
      <c r="B466" s="50"/>
      <c r="C466" s="58"/>
      <c r="D466" s="10"/>
      <c r="E466" s="30"/>
      <c r="F466" s="335"/>
      <c r="G466" s="334"/>
      <c r="H466" s="440"/>
      <c r="I466" s="441"/>
      <c r="J466" s="184"/>
      <c r="K466" s="185"/>
      <c r="L466" s="315"/>
      <c r="M466" s="306"/>
      <c r="N466" s="207"/>
      <c r="O466" s="205"/>
      <c r="P466" s="194"/>
      <c r="Q466" s="192"/>
    </row>
    <row r="467" spans="1:17">
      <c r="A467" s="38"/>
      <c r="B467" s="50"/>
      <c r="C467" s="109" t="s">
        <v>210</v>
      </c>
      <c r="D467" s="11"/>
      <c r="E467" s="11"/>
      <c r="F467" s="335"/>
      <c r="G467" s="334"/>
      <c r="H467" s="442"/>
      <c r="I467" s="443"/>
      <c r="J467" s="184"/>
      <c r="K467" s="185"/>
      <c r="L467" s="315"/>
      <c r="M467" s="306"/>
      <c r="N467" s="207"/>
      <c r="O467" s="205"/>
      <c r="P467" s="194"/>
      <c r="Q467" s="192"/>
    </row>
    <row r="468" spans="1:17">
      <c r="A468" s="38"/>
      <c r="B468" s="50"/>
      <c r="C468" s="111" t="s">
        <v>164</v>
      </c>
      <c r="D468" s="11"/>
      <c r="E468" s="11"/>
      <c r="F468" s="335"/>
      <c r="G468" s="334"/>
      <c r="H468" s="442"/>
      <c r="I468" s="443"/>
      <c r="J468" s="184"/>
      <c r="K468" s="185"/>
      <c r="L468" s="315"/>
      <c r="M468" s="306"/>
      <c r="N468" s="207"/>
      <c r="O468" s="205"/>
      <c r="P468" s="194"/>
      <c r="Q468" s="192"/>
    </row>
    <row r="469" spans="1:17" ht="15.75" thickBot="1">
      <c r="A469" s="39"/>
      <c r="B469" s="71"/>
      <c r="C469" s="81" t="s">
        <v>90</v>
      </c>
      <c r="D469" s="18"/>
      <c r="E469" s="71"/>
      <c r="F469" s="336"/>
      <c r="G469" s="334"/>
      <c r="H469" s="444"/>
      <c r="I469" s="445"/>
      <c r="J469" s="186"/>
      <c r="K469" s="187"/>
      <c r="L469" s="314"/>
      <c r="M469" s="306"/>
      <c r="N469" s="206"/>
      <c r="O469" s="205"/>
      <c r="P469" s="193"/>
      <c r="Q469" s="192"/>
    </row>
    <row r="470" spans="1:17">
      <c r="A470" s="126">
        <v>283</v>
      </c>
      <c r="B470" s="47"/>
      <c r="C470" s="65" t="s">
        <v>226</v>
      </c>
      <c r="D470" s="19" t="s">
        <v>82</v>
      </c>
      <c r="E470" s="483" t="s">
        <v>217</v>
      </c>
      <c r="F470" s="950">
        <v>11.5</v>
      </c>
      <c r="G470" s="502">
        <v>10.5</v>
      </c>
      <c r="H470" s="1073" t="s">
        <v>254</v>
      </c>
      <c r="I470" s="1073" t="s">
        <v>254</v>
      </c>
      <c r="J470" s="1073" t="s">
        <v>254</v>
      </c>
      <c r="K470" s="1073" t="s">
        <v>254</v>
      </c>
      <c r="L470" s="601">
        <v>350</v>
      </c>
      <c r="M470" s="602">
        <v>350</v>
      </c>
      <c r="N470" s="657">
        <v>200</v>
      </c>
      <c r="O470" s="604">
        <v>189.5</v>
      </c>
      <c r="P470" s="1085" t="s">
        <v>254</v>
      </c>
      <c r="Q470" s="1086" t="s">
        <v>254</v>
      </c>
    </row>
    <row r="471" spans="1:17">
      <c r="A471" s="131">
        <v>284</v>
      </c>
      <c r="B471" s="41"/>
      <c r="C471" s="53" t="s">
        <v>219</v>
      </c>
      <c r="D471" s="20" t="s">
        <v>91</v>
      </c>
      <c r="E471" s="265" t="s">
        <v>217</v>
      </c>
      <c r="F471" s="956">
        <v>5.753000000000001</v>
      </c>
      <c r="G471" s="503">
        <v>5.23</v>
      </c>
      <c r="H471" s="660">
        <v>289.5</v>
      </c>
      <c r="I471" s="819">
        <v>274.5</v>
      </c>
      <c r="J471" s="645">
        <v>290</v>
      </c>
      <c r="K471" s="646">
        <f>(J471-10)</f>
        <v>280</v>
      </c>
      <c r="L471" s="610">
        <v>400</v>
      </c>
      <c r="M471" s="611">
        <v>400</v>
      </c>
      <c r="N471" s="647">
        <v>250</v>
      </c>
      <c r="O471" s="613">
        <v>225.5</v>
      </c>
      <c r="P471" s="694">
        <f t="shared" ref="P471:P474" si="55">SUM(Q471)*1.05</f>
        <v>245.70000000000002</v>
      </c>
      <c r="Q471" s="749">
        <v>234</v>
      </c>
    </row>
    <row r="472" spans="1:17">
      <c r="A472" s="127">
        <v>285</v>
      </c>
      <c r="B472" s="42"/>
      <c r="C472" s="63" t="s">
        <v>220</v>
      </c>
      <c r="D472" s="20" t="s">
        <v>91</v>
      </c>
      <c r="E472" s="265" t="s">
        <v>217</v>
      </c>
      <c r="F472" s="956">
        <v>6.9080000000000013</v>
      </c>
      <c r="G472" s="503">
        <v>6.28</v>
      </c>
      <c r="H472" s="660">
        <v>333.5</v>
      </c>
      <c r="I472" s="773">
        <v>328.5</v>
      </c>
      <c r="J472" s="645">
        <v>346</v>
      </c>
      <c r="K472" s="646">
        <f>(J472-10)</f>
        <v>336</v>
      </c>
      <c r="L472" s="610">
        <v>425</v>
      </c>
      <c r="M472" s="611">
        <v>425</v>
      </c>
      <c r="N472" s="647">
        <v>254</v>
      </c>
      <c r="O472" s="613">
        <v>239.5</v>
      </c>
      <c r="P472" s="636">
        <f t="shared" si="55"/>
        <v>299.25</v>
      </c>
      <c r="Q472" s="614">
        <v>285</v>
      </c>
    </row>
    <row r="473" spans="1:17">
      <c r="A473" s="132">
        <v>286</v>
      </c>
      <c r="B473" s="42"/>
      <c r="C473" s="53" t="s">
        <v>221</v>
      </c>
      <c r="D473" s="20" t="s">
        <v>91</v>
      </c>
      <c r="E473" s="265" t="s">
        <v>217</v>
      </c>
      <c r="F473" s="956">
        <v>8.0520000000000014</v>
      </c>
      <c r="G473" s="503">
        <v>7.32</v>
      </c>
      <c r="H473" s="660">
        <v>371.5</v>
      </c>
      <c r="I473" s="773">
        <v>364.5</v>
      </c>
      <c r="J473" s="645">
        <v>402</v>
      </c>
      <c r="K473" s="646">
        <f>(J473-10)</f>
        <v>392</v>
      </c>
      <c r="L473" s="610">
        <v>450</v>
      </c>
      <c r="M473" s="611">
        <v>450</v>
      </c>
      <c r="N473" s="647">
        <v>256</v>
      </c>
      <c r="O473" s="613">
        <v>247.5</v>
      </c>
      <c r="P473" s="636">
        <f t="shared" si="55"/>
        <v>346.5</v>
      </c>
      <c r="Q473" s="614">
        <v>330</v>
      </c>
    </row>
    <row r="474" spans="1:17" ht="15.75" thickBot="1">
      <c r="A474" s="130">
        <v>287</v>
      </c>
      <c r="B474" s="44"/>
      <c r="C474" s="64" t="s">
        <v>222</v>
      </c>
      <c r="D474" s="22" t="s">
        <v>91</v>
      </c>
      <c r="E474" s="449" t="s">
        <v>217</v>
      </c>
      <c r="F474" s="957">
        <v>9.2070000000000007</v>
      </c>
      <c r="G474" s="504">
        <v>8.3699999999999992</v>
      </c>
      <c r="H474" s="663">
        <v>443</v>
      </c>
      <c r="I474" s="966">
        <v>438</v>
      </c>
      <c r="J474" s="651">
        <v>456</v>
      </c>
      <c r="K474" s="652">
        <f>(J474-10)</f>
        <v>446</v>
      </c>
      <c r="L474" s="627">
        <v>500</v>
      </c>
      <c r="M474" s="628">
        <v>500</v>
      </c>
      <c r="N474" s="653">
        <v>353</v>
      </c>
      <c r="O474" s="630">
        <v>349.5</v>
      </c>
      <c r="P474" s="706">
        <f t="shared" si="55"/>
        <v>393.75</v>
      </c>
      <c r="Q474" s="809">
        <v>375</v>
      </c>
    </row>
    <row r="475" spans="1:17" ht="15.75" thickBot="1">
      <c r="A475" s="38"/>
      <c r="B475" s="50"/>
      <c r="C475" s="58"/>
      <c r="D475" s="10"/>
      <c r="E475" s="10"/>
      <c r="F475" s="919"/>
      <c r="G475" s="759"/>
      <c r="H475" s="939"/>
      <c r="I475" s="761"/>
      <c r="J475" s="762" t="s">
        <v>52</v>
      </c>
      <c r="K475" s="763"/>
      <c r="L475" s="940"/>
      <c r="M475" s="765"/>
      <c r="N475" s="941"/>
      <c r="O475" s="767"/>
      <c r="P475" s="810"/>
      <c r="Q475" s="811"/>
    </row>
    <row r="476" spans="1:17">
      <c r="A476" s="38"/>
      <c r="B476" s="11"/>
      <c r="C476" s="109" t="s">
        <v>210</v>
      </c>
      <c r="D476" s="11"/>
      <c r="E476" s="11"/>
      <c r="F476" s="416"/>
      <c r="G476" s="759"/>
      <c r="H476" s="417"/>
      <c r="I476" s="761"/>
      <c r="J476" s="418"/>
      <c r="K476" s="763"/>
      <c r="L476" s="405"/>
      <c r="M476" s="765"/>
      <c r="N476" s="419"/>
      <c r="O476" s="767"/>
      <c r="P476" s="446"/>
      <c r="Q476" s="707"/>
    </row>
    <row r="477" spans="1:17" ht="15.75" thickBot="1">
      <c r="A477" s="38"/>
      <c r="B477" s="50"/>
      <c r="C477" s="111" t="s">
        <v>71</v>
      </c>
      <c r="D477" s="50"/>
      <c r="E477" s="50"/>
      <c r="F477" s="919"/>
      <c r="G477" s="759"/>
      <c r="H477" s="760"/>
      <c r="I477" s="761"/>
      <c r="J477" s="762"/>
      <c r="K477" s="763"/>
      <c r="L477" s="764"/>
      <c r="M477" s="765"/>
      <c r="N477" s="766"/>
      <c r="O477" s="767"/>
      <c r="P477" s="924"/>
      <c r="Q477" s="707"/>
    </row>
    <row r="478" spans="1:17" ht="15.75" thickBot="1">
      <c r="A478" s="128">
        <v>288</v>
      </c>
      <c r="B478" s="47"/>
      <c r="C478" s="47" t="s">
        <v>83</v>
      </c>
      <c r="D478" s="25" t="s">
        <v>82</v>
      </c>
      <c r="E478" s="447" t="s">
        <v>16</v>
      </c>
      <c r="F478" s="955">
        <v>7.8078000000000003</v>
      </c>
      <c r="G478" s="805">
        <v>7.0979999999999999</v>
      </c>
      <c r="H478" s="967">
        <v>21</v>
      </c>
      <c r="I478" s="968">
        <v>18</v>
      </c>
      <c r="J478" s="1073" t="s">
        <v>254</v>
      </c>
      <c r="K478" s="1073" t="s">
        <v>254</v>
      </c>
      <c r="L478" s="601">
        <v>85</v>
      </c>
      <c r="M478" s="602">
        <v>85</v>
      </c>
      <c r="N478" s="657">
        <v>26.29</v>
      </c>
      <c r="O478" s="604">
        <v>24.29</v>
      </c>
      <c r="P478" s="920">
        <f t="shared" ref="P478:P485" si="56">SUM(Q478)*1.05</f>
        <v>16.8</v>
      </c>
      <c r="Q478" s="634">
        <v>16</v>
      </c>
    </row>
    <row r="479" spans="1:17" ht="15.75" thickBot="1">
      <c r="A479" s="129">
        <v>289</v>
      </c>
      <c r="B479" s="42"/>
      <c r="C479" s="42" t="s">
        <v>84</v>
      </c>
      <c r="D479" s="20" t="s">
        <v>82</v>
      </c>
      <c r="E479" s="265" t="s">
        <v>16</v>
      </c>
      <c r="F479" s="956">
        <v>9.323599999999999</v>
      </c>
      <c r="G479" s="806">
        <v>8.4759999999999991</v>
      </c>
      <c r="H479" s="714">
        <v>21</v>
      </c>
      <c r="I479" s="848">
        <v>18</v>
      </c>
      <c r="J479" s="1073" t="s">
        <v>254</v>
      </c>
      <c r="K479" s="1073" t="s">
        <v>254</v>
      </c>
      <c r="L479" s="610">
        <v>95</v>
      </c>
      <c r="M479" s="611">
        <v>95</v>
      </c>
      <c r="N479" s="647">
        <v>32.69</v>
      </c>
      <c r="O479" s="613">
        <v>30.89</v>
      </c>
      <c r="P479" s="921">
        <f t="shared" si="56"/>
        <v>18.900000000000002</v>
      </c>
      <c r="Q479" s="614">
        <v>18</v>
      </c>
    </row>
    <row r="480" spans="1:17" ht="15.75" thickBot="1">
      <c r="A480" s="129">
        <v>290</v>
      </c>
      <c r="B480" s="42"/>
      <c r="C480" s="40" t="s">
        <v>116</v>
      </c>
      <c r="D480" s="20" t="s">
        <v>82</v>
      </c>
      <c r="E480" s="448" t="s">
        <v>16</v>
      </c>
      <c r="F480" s="956">
        <v>10.367500000000001</v>
      </c>
      <c r="G480" s="806">
        <v>9.4250000000000007</v>
      </c>
      <c r="H480" s="714">
        <v>21</v>
      </c>
      <c r="I480" s="848">
        <v>18</v>
      </c>
      <c r="J480" s="1073" t="s">
        <v>254</v>
      </c>
      <c r="K480" s="1073" t="s">
        <v>254</v>
      </c>
      <c r="L480" s="610">
        <v>85</v>
      </c>
      <c r="M480" s="611">
        <v>85</v>
      </c>
      <c r="N480" s="647">
        <v>28.29</v>
      </c>
      <c r="O480" s="613">
        <v>26.89</v>
      </c>
      <c r="P480" s="921">
        <f t="shared" si="56"/>
        <v>18.900000000000002</v>
      </c>
      <c r="Q480" s="614">
        <v>18</v>
      </c>
    </row>
    <row r="481" spans="1:17" ht="15.75" thickBot="1">
      <c r="A481" s="129">
        <v>291</v>
      </c>
      <c r="B481" s="42"/>
      <c r="C481" s="40" t="s">
        <v>117</v>
      </c>
      <c r="D481" s="20" t="s">
        <v>82</v>
      </c>
      <c r="E481" s="265" t="s">
        <v>16</v>
      </c>
      <c r="F481" s="956">
        <v>12.798500000000001</v>
      </c>
      <c r="G481" s="806">
        <v>11.635</v>
      </c>
      <c r="H481" s="714">
        <v>21</v>
      </c>
      <c r="I481" s="848">
        <v>18</v>
      </c>
      <c r="J481" s="1073" t="s">
        <v>254</v>
      </c>
      <c r="K481" s="1073" t="s">
        <v>254</v>
      </c>
      <c r="L481" s="610">
        <v>95</v>
      </c>
      <c r="M481" s="611">
        <v>95</v>
      </c>
      <c r="N481" s="647">
        <v>34.69</v>
      </c>
      <c r="O481" s="613">
        <v>32.69</v>
      </c>
      <c r="P481" s="755">
        <f t="shared" si="56"/>
        <v>21</v>
      </c>
      <c r="Q481" s="614">
        <v>20</v>
      </c>
    </row>
    <row r="482" spans="1:17" ht="15.75" thickBot="1">
      <c r="A482" s="129">
        <v>292</v>
      </c>
      <c r="B482" s="42"/>
      <c r="C482" s="42" t="s">
        <v>87</v>
      </c>
      <c r="D482" s="20" t="s">
        <v>233</v>
      </c>
      <c r="E482" s="265" t="s">
        <v>16</v>
      </c>
      <c r="F482" s="956">
        <v>82.5</v>
      </c>
      <c r="G482" s="806">
        <v>75</v>
      </c>
      <c r="H482" s="1073" t="s">
        <v>254</v>
      </c>
      <c r="I482" s="1073" t="s">
        <v>254</v>
      </c>
      <c r="J482" s="1073" t="s">
        <v>254</v>
      </c>
      <c r="K482" s="1073" t="s">
        <v>254</v>
      </c>
      <c r="L482" s="610">
        <v>135</v>
      </c>
      <c r="M482" s="611">
        <v>135</v>
      </c>
      <c r="N482" s="647">
        <v>42</v>
      </c>
      <c r="O482" s="613">
        <v>37</v>
      </c>
      <c r="P482" s="921">
        <f t="shared" si="56"/>
        <v>131.25</v>
      </c>
      <c r="Q482" s="614">
        <v>125</v>
      </c>
    </row>
    <row r="483" spans="1:17" ht="15.75" thickBot="1">
      <c r="A483" s="129">
        <v>293</v>
      </c>
      <c r="B483" s="42"/>
      <c r="C483" s="42" t="s">
        <v>85</v>
      </c>
      <c r="D483" s="20" t="s">
        <v>233</v>
      </c>
      <c r="E483" s="265" t="s">
        <v>16</v>
      </c>
      <c r="F483" s="956">
        <v>11</v>
      </c>
      <c r="G483" s="806">
        <v>10</v>
      </c>
      <c r="H483" s="1073" t="s">
        <v>254</v>
      </c>
      <c r="I483" s="1073" t="s">
        <v>254</v>
      </c>
      <c r="J483" s="1073" t="s">
        <v>254</v>
      </c>
      <c r="K483" s="1073" t="s">
        <v>254</v>
      </c>
      <c r="L483" s="610">
        <v>135</v>
      </c>
      <c r="M483" s="611">
        <v>135</v>
      </c>
      <c r="N483" s="647">
        <v>48</v>
      </c>
      <c r="O483" s="613">
        <v>42</v>
      </c>
      <c r="P483" s="921">
        <f t="shared" si="56"/>
        <v>52.5</v>
      </c>
      <c r="Q483" s="614">
        <v>50</v>
      </c>
    </row>
    <row r="484" spans="1:17" ht="15.75" thickBot="1">
      <c r="A484" s="129">
        <v>294</v>
      </c>
      <c r="B484" s="42"/>
      <c r="C484" s="42" t="s">
        <v>86</v>
      </c>
      <c r="D484" s="20" t="s">
        <v>233</v>
      </c>
      <c r="E484" s="265" t="s">
        <v>16</v>
      </c>
      <c r="F484" s="956">
        <v>27.500000000000004</v>
      </c>
      <c r="G484" s="806">
        <v>25</v>
      </c>
      <c r="H484" s="1073" t="s">
        <v>254</v>
      </c>
      <c r="I484" s="1073" t="s">
        <v>254</v>
      </c>
      <c r="J484" s="1073" t="s">
        <v>254</v>
      </c>
      <c r="K484" s="1073" t="s">
        <v>254</v>
      </c>
      <c r="L484" s="610">
        <v>135</v>
      </c>
      <c r="M484" s="611">
        <v>135</v>
      </c>
      <c r="N484" s="647">
        <v>51</v>
      </c>
      <c r="O484" s="613">
        <v>47</v>
      </c>
      <c r="P484" s="921">
        <f t="shared" si="56"/>
        <v>78.75</v>
      </c>
      <c r="Q484" s="614">
        <v>75</v>
      </c>
    </row>
    <row r="485" spans="1:17" ht="15.75" thickBot="1">
      <c r="A485" s="130">
        <v>295</v>
      </c>
      <c r="B485" s="44"/>
      <c r="C485" s="44" t="s">
        <v>88</v>
      </c>
      <c r="D485" s="22" t="s">
        <v>233</v>
      </c>
      <c r="E485" s="449" t="s">
        <v>16</v>
      </c>
      <c r="F485" s="957">
        <v>38.5</v>
      </c>
      <c r="G485" s="807">
        <v>35</v>
      </c>
      <c r="H485" s="1073" t="s">
        <v>254</v>
      </c>
      <c r="I485" s="1073" t="s">
        <v>254</v>
      </c>
      <c r="J485" s="1073" t="s">
        <v>254</v>
      </c>
      <c r="K485" s="1073" t="s">
        <v>254</v>
      </c>
      <c r="L485" s="627">
        <v>135</v>
      </c>
      <c r="M485" s="628">
        <v>135</v>
      </c>
      <c r="N485" s="653">
        <v>53</v>
      </c>
      <c r="O485" s="630">
        <v>51</v>
      </c>
      <c r="P485" s="682">
        <f t="shared" si="56"/>
        <v>105</v>
      </c>
      <c r="Q485" s="632">
        <v>100</v>
      </c>
    </row>
    <row r="486" spans="1:17" ht="15.75" thickBot="1">
      <c r="A486" s="38"/>
      <c r="B486" s="50"/>
      <c r="C486" s="50"/>
      <c r="D486" s="10"/>
      <c r="E486" s="10"/>
      <c r="F486" s="522"/>
      <c r="G486" s="523"/>
      <c r="H486" s="506"/>
      <c r="I486" s="507"/>
      <c r="J486" s="508"/>
      <c r="K486" s="509"/>
      <c r="L486" s="510"/>
      <c r="M486" s="511"/>
      <c r="N486" s="512"/>
      <c r="O486" s="513"/>
      <c r="P486" s="514"/>
      <c r="Q486" s="515"/>
    </row>
    <row r="487" spans="1:17" ht="15.75" thickBot="1">
      <c r="A487" s="66"/>
      <c r="B487" s="67"/>
      <c r="C487" s="108" t="s">
        <v>89</v>
      </c>
      <c r="D487" s="67"/>
      <c r="E487" s="592"/>
      <c r="F487" s="1080">
        <v>0</v>
      </c>
      <c r="G487" s="535"/>
      <c r="H487" s="1088">
        <v>0</v>
      </c>
      <c r="I487" s="536"/>
      <c r="J487" s="1088">
        <v>0</v>
      </c>
      <c r="K487" s="593"/>
      <c r="L487" s="1091">
        <v>0.02</v>
      </c>
      <c r="M487" s="537"/>
      <c r="N487" s="1095">
        <v>0</v>
      </c>
      <c r="O487" s="534"/>
      <c r="P487" s="1095">
        <v>0</v>
      </c>
      <c r="Q487" s="521"/>
    </row>
    <row r="488" spans="1:17">
      <c r="A488" s="50"/>
      <c r="B488" s="50"/>
      <c r="C488" s="50"/>
      <c r="D488" s="10"/>
      <c r="E488" s="10"/>
      <c r="F488" s="335"/>
      <c r="G488" s="337"/>
      <c r="H488" s="152"/>
      <c r="I488" s="152"/>
      <c r="J488" s="287"/>
      <c r="K488" s="290"/>
      <c r="L488" s="305"/>
      <c r="M488" s="309"/>
      <c r="N488" s="204"/>
      <c r="O488" s="211"/>
      <c r="P488" s="191"/>
      <c r="Q488" s="198"/>
    </row>
    <row r="489" spans="1:17" ht="15.75" thickBot="1">
      <c r="D489" s="71"/>
      <c r="F489" s="337"/>
      <c r="G489" s="337"/>
      <c r="H489" s="152"/>
      <c r="I489" s="152"/>
      <c r="J489" s="290"/>
      <c r="K489" s="290"/>
      <c r="L489" s="309"/>
      <c r="M489" s="309"/>
      <c r="N489" s="211"/>
      <c r="O489" s="211"/>
      <c r="P489" s="198"/>
      <c r="Q489" s="198"/>
    </row>
    <row r="490" spans="1:17">
      <c r="A490" s="7" t="s">
        <v>0</v>
      </c>
      <c r="B490" s="9" t="s">
        <v>1</v>
      </c>
      <c r="C490" s="6"/>
      <c r="D490" s="35" t="s">
        <v>6</v>
      </c>
      <c r="E490" s="7" t="s">
        <v>2</v>
      </c>
      <c r="F490" s="338" t="s">
        <v>11</v>
      </c>
      <c r="G490" s="338" t="s">
        <v>209</v>
      </c>
      <c r="H490" s="159" t="s">
        <v>11</v>
      </c>
      <c r="I490" s="159" t="s">
        <v>209</v>
      </c>
      <c r="J490" s="165" t="s">
        <v>11</v>
      </c>
      <c r="K490" s="165" t="s">
        <v>209</v>
      </c>
      <c r="L490" s="310" t="s">
        <v>11</v>
      </c>
      <c r="M490" s="310" t="s">
        <v>209</v>
      </c>
      <c r="N490" s="201" t="s">
        <v>11</v>
      </c>
      <c r="O490" s="201" t="s">
        <v>209</v>
      </c>
      <c r="P490" s="188" t="s">
        <v>11</v>
      </c>
      <c r="Q490" s="188" t="s">
        <v>209</v>
      </c>
    </row>
    <row r="491" spans="1:17">
      <c r="A491" s="4" t="s">
        <v>4</v>
      </c>
      <c r="B491" s="8" t="s">
        <v>105</v>
      </c>
      <c r="C491" s="3" t="s">
        <v>5</v>
      </c>
      <c r="D491" s="3" t="s">
        <v>4</v>
      </c>
      <c r="E491" s="3" t="s">
        <v>7</v>
      </c>
      <c r="F491" s="339" t="s">
        <v>3</v>
      </c>
      <c r="G491" s="339" t="s">
        <v>3</v>
      </c>
      <c r="H491" s="150" t="s">
        <v>3</v>
      </c>
      <c r="I491" s="150" t="s">
        <v>3</v>
      </c>
      <c r="J491" s="167" t="s">
        <v>3</v>
      </c>
      <c r="K491" s="167" t="s">
        <v>3</v>
      </c>
      <c r="L491" s="302" t="s">
        <v>3</v>
      </c>
      <c r="M491" s="302" t="s">
        <v>3</v>
      </c>
      <c r="N491" s="202" t="s">
        <v>3</v>
      </c>
      <c r="O491" s="202" t="s">
        <v>3</v>
      </c>
      <c r="P491" s="189" t="s">
        <v>3</v>
      </c>
      <c r="Q491" s="189" t="s">
        <v>3</v>
      </c>
    </row>
    <row r="492" spans="1:17" ht="15.75" thickBot="1">
      <c r="A492" s="49"/>
      <c r="B492" s="2" t="s">
        <v>9</v>
      </c>
      <c r="C492" s="1"/>
      <c r="D492" s="5"/>
      <c r="E492" s="2" t="s">
        <v>10</v>
      </c>
      <c r="F492" s="340" t="s">
        <v>8</v>
      </c>
      <c r="G492" s="340" t="s">
        <v>8</v>
      </c>
      <c r="H492" s="151" t="s">
        <v>8</v>
      </c>
      <c r="I492" s="151" t="s">
        <v>8</v>
      </c>
      <c r="J492" s="169" t="s">
        <v>8</v>
      </c>
      <c r="K492" s="169" t="s">
        <v>8</v>
      </c>
      <c r="L492" s="303" t="s">
        <v>8</v>
      </c>
      <c r="M492" s="303" t="s">
        <v>8</v>
      </c>
      <c r="N492" s="203" t="s">
        <v>8</v>
      </c>
      <c r="O492" s="203" t="s">
        <v>8</v>
      </c>
      <c r="P492" s="190" t="s">
        <v>8</v>
      </c>
      <c r="Q492" s="190" t="s">
        <v>8</v>
      </c>
    </row>
    <row r="493" spans="1:17" ht="15.75" thickBot="1">
      <c r="A493" s="38"/>
      <c r="B493" s="11"/>
      <c r="C493" s="17"/>
      <c r="D493" s="11"/>
      <c r="E493" s="11"/>
      <c r="F493" s="333"/>
      <c r="G493" s="334"/>
      <c r="H493" s="162"/>
      <c r="I493" s="153"/>
      <c r="J493" s="181"/>
      <c r="K493" s="341"/>
      <c r="L493" s="304"/>
      <c r="M493" s="306"/>
      <c r="N493" s="212"/>
      <c r="O493" s="205"/>
      <c r="P493" s="199"/>
      <c r="Q493" s="192"/>
    </row>
    <row r="494" spans="1:17">
      <c r="A494" s="38"/>
      <c r="B494" s="50"/>
      <c r="C494" s="117" t="s">
        <v>49</v>
      </c>
      <c r="D494" s="50"/>
      <c r="E494" s="10"/>
      <c r="F494" s="335"/>
      <c r="G494" s="334"/>
      <c r="H494" s="152"/>
      <c r="I494" s="153"/>
      <c r="J494" s="287"/>
      <c r="K494" s="341"/>
      <c r="L494" s="305"/>
      <c r="M494" s="306"/>
      <c r="N494" s="204"/>
      <c r="O494" s="205"/>
      <c r="P494" s="191"/>
      <c r="Q494" s="192"/>
    </row>
    <row r="495" spans="1:17" ht="15.75" thickBot="1">
      <c r="A495" s="38"/>
      <c r="B495" s="50"/>
      <c r="C495" s="118" t="s">
        <v>21</v>
      </c>
      <c r="D495" s="11"/>
      <c r="E495" s="11"/>
      <c r="F495" s="335"/>
      <c r="G495" s="334"/>
      <c r="H495" s="154"/>
      <c r="I495" s="153"/>
      <c r="J495" s="299"/>
      <c r="K495" s="343"/>
      <c r="L495" s="314"/>
      <c r="M495" s="306"/>
      <c r="N495" s="206"/>
      <c r="O495" s="205"/>
      <c r="P495" s="193"/>
      <c r="Q495" s="192"/>
    </row>
    <row r="496" spans="1:17" ht="15.75" thickBot="1">
      <c r="A496" s="126">
        <v>296</v>
      </c>
      <c r="B496" s="47"/>
      <c r="C496" s="65" t="s">
        <v>110</v>
      </c>
      <c r="D496" s="19" t="s">
        <v>20</v>
      </c>
      <c r="E496" s="15" t="s">
        <v>16</v>
      </c>
      <c r="F496" s="950">
        <f>G496*1.1</f>
        <v>63.613000000000007</v>
      </c>
      <c r="G496" s="969">
        <v>57.83</v>
      </c>
      <c r="H496" s="691">
        <v>134.99</v>
      </c>
      <c r="I496" s="738">
        <v>129.99</v>
      </c>
      <c r="J496" s="817">
        <v>80</v>
      </c>
      <c r="K496" s="642">
        <f t="shared" ref="K496:K502" si="57">(J496-10)</f>
        <v>70</v>
      </c>
      <c r="L496" s="601">
        <v>100</v>
      </c>
      <c r="M496" s="1073" t="s">
        <v>254</v>
      </c>
      <c r="N496" s="657">
        <v>67</v>
      </c>
      <c r="O496" s="604">
        <v>65</v>
      </c>
      <c r="P496" s="658">
        <f t="shared" ref="P496:P502" si="58">SUM(Q496)*1.05</f>
        <v>57.75</v>
      </c>
      <c r="Q496" s="634">
        <v>55</v>
      </c>
    </row>
    <row r="497" spans="1:17" ht="15.75" thickBot="1">
      <c r="A497" s="131">
        <v>297</v>
      </c>
      <c r="B497" s="41"/>
      <c r="C497" s="53" t="s">
        <v>198</v>
      </c>
      <c r="D497" s="20" t="s">
        <v>20</v>
      </c>
      <c r="E497" s="12" t="s">
        <v>16</v>
      </c>
      <c r="F497" s="951">
        <f t="shared" ref="F497:F502" si="59">G497*1.1</f>
        <v>22</v>
      </c>
      <c r="G497" s="970">
        <v>20</v>
      </c>
      <c r="H497" s="644">
        <v>50</v>
      </c>
      <c r="I497" s="740">
        <v>45</v>
      </c>
      <c r="J497" s="778">
        <v>20</v>
      </c>
      <c r="K497" s="646">
        <f t="shared" si="57"/>
        <v>10</v>
      </c>
      <c r="L497" s="610">
        <v>250</v>
      </c>
      <c r="M497" s="1073" t="s">
        <v>254</v>
      </c>
      <c r="N497" s="647">
        <v>57</v>
      </c>
      <c r="O497" s="613">
        <v>55</v>
      </c>
      <c r="P497" s="1084" t="s">
        <v>254</v>
      </c>
      <c r="Q497" s="1084" t="s">
        <v>254</v>
      </c>
    </row>
    <row r="498" spans="1:17" ht="15.75" thickBot="1">
      <c r="A498" s="127">
        <v>298</v>
      </c>
      <c r="B498" s="42"/>
      <c r="C498" s="53" t="s">
        <v>199</v>
      </c>
      <c r="D498" s="20" t="s">
        <v>20</v>
      </c>
      <c r="E498" s="12" t="s">
        <v>16</v>
      </c>
      <c r="F498" s="951">
        <f t="shared" si="59"/>
        <v>27.500000000000004</v>
      </c>
      <c r="G498" s="970">
        <v>25</v>
      </c>
      <c r="H498" s="644">
        <v>50</v>
      </c>
      <c r="I498" s="740">
        <v>45</v>
      </c>
      <c r="J498" s="778">
        <v>20</v>
      </c>
      <c r="K498" s="646">
        <f t="shared" si="57"/>
        <v>10</v>
      </c>
      <c r="L498" s="610">
        <v>250</v>
      </c>
      <c r="M498" s="1073" t="s">
        <v>254</v>
      </c>
      <c r="N498" s="647">
        <v>37</v>
      </c>
      <c r="O498" s="613">
        <v>35</v>
      </c>
      <c r="P498" s="1084" t="s">
        <v>254</v>
      </c>
      <c r="Q498" s="1084" t="s">
        <v>254</v>
      </c>
    </row>
    <row r="499" spans="1:17" ht="15.75" thickBot="1">
      <c r="A499" s="132">
        <v>299</v>
      </c>
      <c r="B499" s="42"/>
      <c r="C499" s="53" t="s">
        <v>200</v>
      </c>
      <c r="D499" s="20" t="s">
        <v>20</v>
      </c>
      <c r="E499" s="16" t="s">
        <v>16</v>
      </c>
      <c r="F499" s="951">
        <f t="shared" si="59"/>
        <v>24.200000000000003</v>
      </c>
      <c r="G499" s="970">
        <v>22</v>
      </c>
      <c r="H499" s="648">
        <v>50</v>
      </c>
      <c r="I499" s="741">
        <v>45</v>
      </c>
      <c r="J499" s="778">
        <v>20</v>
      </c>
      <c r="K499" s="646">
        <f t="shared" si="57"/>
        <v>10</v>
      </c>
      <c r="L499" s="610">
        <v>250</v>
      </c>
      <c r="M499" s="1073" t="s">
        <v>254</v>
      </c>
      <c r="N499" s="647">
        <v>32</v>
      </c>
      <c r="O499" s="613">
        <v>30</v>
      </c>
      <c r="P499" s="1084" t="s">
        <v>254</v>
      </c>
      <c r="Q499" s="1084" t="s">
        <v>254</v>
      </c>
    </row>
    <row r="500" spans="1:17" ht="15.75" thickBot="1">
      <c r="A500" s="127">
        <v>300</v>
      </c>
      <c r="B500" s="42"/>
      <c r="C500" s="53" t="s">
        <v>201</v>
      </c>
      <c r="D500" s="20" t="s">
        <v>20</v>
      </c>
      <c r="E500" s="16" t="s">
        <v>16</v>
      </c>
      <c r="F500" s="971">
        <f t="shared" si="59"/>
        <v>21.230000000000004</v>
      </c>
      <c r="G500" s="970">
        <v>19.3</v>
      </c>
      <c r="H500" s="972">
        <v>50.33</v>
      </c>
      <c r="I500" s="973">
        <v>45.33</v>
      </c>
      <c r="J500" s="778">
        <v>55</v>
      </c>
      <c r="K500" s="646">
        <f t="shared" si="57"/>
        <v>45</v>
      </c>
      <c r="L500" s="620">
        <v>250</v>
      </c>
      <c r="M500" s="1073" t="s">
        <v>254</v>
      </c>
      <c r="N500" s="697">
        <v>26</v>
      </c>
      <c r="O500" s="649">
        <v>24</v>
      </c>
      <c r="P500" s="755">
        <f t="shared" si="58"/>
        <v>29.400000000000002</v>
      </c>
      <c r="Q500" s="623">
        <v>28</v>
      </c>
    </row>
    <row r="501" spans="1:17" ht="15.75" thickBot="1">
      <c r="A501" s="127">
        <v>301</v>
      </c>
      <c r="B501" s="42"/>
      <c r="C501" s="53" t="s">
        <v>22</v>
      </c>
      <c r="D501" s="20" t="s">
        <v>20</v>
      </c>
      <c r="E501" s="16" t="s">
        <v>16</v>
      </c>
      <c r="F501" s="971">
        <f t="shared" si="59"/>
        <v>21.230000000000004</v>
      </c>
      <c r="G501" s="970">
        <v>19.3</v>
      </c>
      <c r="H501" s="972">
        <v>50.33</v>
      </c>
      <c r="I501" s="973">
        <v>45.33</v>
      </c>
      <c r="J501" s="778">
        <v>45</v>
      </c>
      <c r="K501" s="646">
        <f t="shared" si="57"/>
        <v>35</v>
      </c>
      <c r="L501" s="620">
        <v>250</v>
      </c>
      <c r="M501" s="1073" t="s">
        <v>254</v>
      </c>
      <c r="N501" s="697">
        <v>20</v>
      </c>
      <c r="O501" s="649">
        <v>18</v>
      </c>
      <c r="P501" s="921">
        <f t="shared" si="58"/>
        <v>21</v>
      </c>
      <c r="Q501" s="623">
        <v>20</v>
      </c>
    </row>
    <row r="502" spans="1:17" ht="15.75" thickBot="1">
      <c r="A502" s="134">
        <v>302</v>
      </c>
      <c r="B502" s="56"/>
      <c r="C502" s="83" t="s">
        <v>23</v>
      </c>
      <c r="D502" s="22" t="s">
        <v>20</v>
      </c>
      <c r="E502" s="13" t="s">
        <v>16</v>
      </c>
      <c r="F502" s="954">
        <f t="shared" si="59"/>
        <v>27.500000000000004</v>
      </c>
      <c r="G502" s="974">
        <v>25</v>
      </c>
      <c r="H502" s="650">
        <v>40</v>
      </c>
      <c r="I502" s="743">
        <v>38</v>
      </c>
      <c r="J502" s="822">
        <v>60</v>
      </c>
      <c r="K502" s="652">
        <f t="shared" si="57"/>
        <v>50</v>
      </c>
      <c r="L502" s="627">
        <v>250</v>
      </c>
      <c r="M502" s="1073" t="s">
        <v>254</v>
      </c>
      <c r="N502" s="653">
        <v>31</v>
      </c>
      <c r="O502" s="630">
        <v>29</v>
      </c>
      <c r="P502" s="639">
        <f t="shared" si="58"/>
        <v>81.900000000000006</v>
      </c>
      <c r="Q502" s="632">
        <v>78</v>
      </c>
    </row>
    <row r="503" spans="1:17" ht="15.75" thickBot="1">
      <c r="A503" s="38"/>
      <c r="B503" s="50"/>
      <c r="C503" s="50"/>
      <c r="D503" s="10"/>
      <c r="E503" s="10"/>
      <c r="F503" s="919"/>
      <c r="G503" s="759"/>
      <c r="H503" s="792"/>
      <c r="I503" s="975"/>
      <c r="J503" s="762"/>
      <c r="K503" s="762"/>
      <c r="L503" s="764"/>
      <c r="M503" s="764"/>
      <c r="N503" s="766"/>
      <c r="O503" s="767"/>
      <c r="P503" s="706"/>
      <c r="Q503" s="707"/>
    </row>
    <row r="504" spans="1:17">
      <c r="A504" s="38"/>
      <c r="B504" s="50"/>
      <c r="C504" s="117" t="s">
        <v>49</v>
      </c>
      <c r="D504" s="50"/>
      <c r="E504" s="10"/>
      <c r="F504" s="919"/>
      <c r="G504" s="759"/>
      <c r="H504" s="760"/>
      <c r="I504" s="761"/>
      <c r="J504" s="762"/>
      <c r="K504" s="762"/>
      <c r="L504" s="764"/>
      <c r="M504" s="764"/>
      <c r="N504" s="766"/>
      <c r="O504" s="767"/>
      <c r="P504" s="706"/>
      <c r="Q504" s="707"/>
    </row>
    <row r="505" spans="1:17" ht="15.75" thickBot="1">
      <c r="A505" s="38"/>
      <c r="B505" s="50"/>
      <c r="C505" s="118" t="s">
        <v>24</v>
      </c>
      <c r="D505" s="11"/>
      <c r="E505" s="11"/>
      <c r="F505" s="919"/>
      <c r="G505" s="759"/>
      <c r="H505" s="813"/>
      <c r="I505" s="761"/>
      <c r="J505" s="762"/>
      <c r="K505" s="762"/>
      <c r="L505" s="764"/>
      <c r="M505" s="764"/>
      <c r="N505" s="766"/>
      <c r="O505" s="767"/>
      <c r="P505" s="706"/>
      <c r="Q505" s="707"/>
    </row>
    <row r="506" spans="1:17" ht="15.75" thickBot="1">
      <c r="A506" s="126">
        <v>303</v>
      </c>
      <c r="B506" s="47"/>
      <c r="C506" s="65" t="s">
        <v>110</v>
      </c>
      <c r="D506" s="19" t="s">
        <v>20</v>
      </c>
      <c r="E506" s="15" t="s">
        <v>16</v>
      </c>
      <c r="F506" s="950">
        <f t="shared" ref="F506:F511" si="60">G506*1.1</f>
        <v>63.613000000000007</v>
      </c>
      <c r="G506" s="969">
        <v>57.83</v>
      </c>
      <c r="H506" s="654">
        <v>134.99</v>
      </c>
      <c r="I506" s="794">
        <v>129.99</v>
      </c>
      <c r="J506" s="830">
        <v>80</v>
      </c>
      <c r="K506" s="772">
        <f t="shared" ref="K506:K511" si="61">(J506-10)</f>
        <v>70</v>
      </c>
      <c r="L506" s="601">
        <v>100</v>
      </c>
      <c r="M506" s="1073" t="s">
        <v>254</v>
      </c>
      <c r="N506" s="657">
        <v>67</v>
      </c>
      <c r="O506" s="604">
        <v>65</v>
      </c>
      <c r="P506" s="920">
        <f t="shared" ref="P506:P511" si="62">SUM(Q506)*1.05</f>
        <v>57.75</v>
      </c>
      <c r="Q506" s="634">
        <v>55</v>
      </c>
    </row>
    <row r="507" spans="1:17" ht="15.75" thickBot="1">
      <c r="A507" s="127">
        <v>304</v>
      </c>
      <c r="B507" s="42"/>
      <c r="C507" s="53" t="s">
        <v>25</v>
      </c>
      <c r="D507" s="20" t="s">
        <v>20</v>
      </c>
      <c r="E507" s="12" t="s">
        <v>16</v>
      </c>
      <c r="F507" s="951">
        <f t="shared" si="60"/>
        <v>21.230000000000004</v>
      </c>
      <c r="G507" s="970">
        <v>19.3</v>
      </c>
      <c r="H507" s="660">
        <v>60.41</v>
      </c>
      <c r="I507" s="740">
        <v>55.41</v>
      </c>
      <c r="J507" s="778">
        <v>60</v>
      </c>
      <c r="K507" s="646">
        <f t="shared" si="61"/>
        <v>50</v>
      </c>
      <c r="L507" s="610">
        <v>250</v>
      </c>
      <c r="M507" s="1073" t="s">
        <v>254</v>
      </c>
      <c r="N507" s="647">
        <v>57</v>
      </c>
      <c r="O507" s="613">
        <v>55</v>
      </c>
      <c r="P507" s="921">
        <f t="shared" si="62"/>
        <v>36.75</v>
      </c>
      <c r="Q507" s="614">
        <v>35</v>
      </c>
    </row>
    <row r="508" spans="1:17" ht="15.75" thickBot="1">
      <c r="A508" s="127">
        <v>305</v>
      </c>
      <c r="B508" s="42"/>
      <c r="C508" s="53" t="s">
        <v>202</v>
      </c>
      <c r="D508" s="20" t="s">
        <v>20</v>
      </c>
      <c r="E508" s="12" t="s">
        <v>16</v>
      </c>
      <c r="F508" s="951">
        <f t="shared" si="60"/>
        <v>28.457000000000004</v>
      </c>
      <c r="G508" s="970">
        <v>25.87</v>
      </c>
      <c r="H508" s="660">
        <v>60.41</v>
      </c>
      <c r="I508" s="740">
        <v>55.41</v>
      </c>
      <c r="J508" s="778">
        <v>60</v>
      </c>
      <c r="K508" s="646">
        <f t="shared" si="61"/>
        <v>50</v>
      </c>
      <c r="L508" s="610">
        <v>250</v>
      </c>
      <c r="M508" s="1073" t="s">
        <v>254</v>
      </c>
      <c r="N508" s="647">
        <v>37</v>
      </c>
      <c r="O508" s="613">
        <v>35</v>
      </c>
      <c r="P508" s="921">
        <f t="shared" si="62"/>
        <v>36.75</v>
      </c>
      <c r="Q508" s="614">
        <v>35</v>
      </c>
    </row>
    <row r="509" spans="1:17" ht="15.75" thickBot="1">
      <c r="A509" s="131">
        <v>306</v>
      </c>
      <c r="B509" s="41"/>
      <c r="C509" s="53" t="s">
        <v>203</v>
      </c>
      <c r="D509" s="20" t="s">
        <v>20</v>
      </c>
      <c r="E509" s="12" t="s">
        <v>16</v>
      </c>
      <c r="F509" s="951">
        <f t="shared" si="60"/>
        <v>44.814000000000007</v>
      </c>
      <c r="G509" s="970">
        <v>40.74</v>
      </c>
      <c r="H509" s="660">
        <v>97.46</v>
      </c>
      <c r="I509" s="740">
        <v>92.46</v>
      </c>
      <c r="J509" s="778">
        <v>85</v>
      </c>
      <c r="K509" s="646">
        <f t="shared" si="61"/>
        <v>75</v>
      </c>
      <c r="L509" s="610">
        <v>250</v>
      </c>
      <c r="M509" s="1073" t="s">
        <v>254</v>
      </c>
      <c r="N509" s="647">
        <v>32</v>
      </c>
      <c r="O509" s="613">
        <v>30</v>
      </c>
      <c r="P509" s="921">
        <f t="shared" si="62"/>
        <v>59.85</v>
      </c>
      <c r="Q509" s="614">
        <v>57</v>
      </c>
    </row>
    <row r="510" spans="1:17" ht="15.75" thickBot="1">
      <c r="A510" s="127">
        <v>307</v>
      </c>
      <c r="B510" s="42"/>
      <c r="C510" s="53" t="s">
        <v>204</v>
      </c>
      <c r="D510" s="20" t="s">
        <v>20</v>
      </c>
      <c r="E510" s="12" t="s">
        <v>16</v>
      </c>
      <c r="F510" s="951">
        <f t="shared" si="60"/>
        <v>71.775000000000006</v>
      </c>
      <c r="G510" s="970">
        <v>65.25</v>
      </c>
      <c r="H510" s="1079" t="s">
        <v>254</v>
      </c>
      <c r="I510" s="1079" t="s">
        <v>254</v>
      </c>
      <c r="J510" s="778">
        <v>125</v>
      </c>
      <c r="K510" s="646">
        <f t="shared" si="61"/>
        <v>115</v>
      </c>
      <c r="L510" s="610">
        <v>250</v>
      </c>
      <c r="M510" s="1073" t="s">
        <v>254</v>
      </c>
      <c r="N510" s="697">
        <v>26</v>
      </c>
      <c r="O510" s="649">
        <v>24</v>
      </c>
      <c r="P510" s="921">
        <f t="shared" si="62"/>
        <v>114.45</v>
      </c>
      <c r="Q510" s="614">
        <v>109</v>
      </c>
    </row>
    <row r="511" spans="1:17" ht="15.75" thickBot="1">
      <c r="A511" s="134">
        <v>308</v>
      </c>
      <c r="B511" s="44"/>
      <c r="C511" s="83" t="s">
        <v>26</v>
      </c>
      <c r="D511" s="22" t="s">
        <v>20</v>
      </c>
      <c r="E511" s="14" t="s">
        <v>16</v>
      </c>
      <c r="F511" s="954">
        <f t="shared" si="60"/>
        <v>44</v>
      </c>
      <c r="G511" s="974">
        <v>40</v>
      </c>
      <c r="H511" s="929">
        <v>40</v>
      </c>
      <c r="I511" s="797">
        <v>38</v>
      </c>
      <c r="J511" s="822">
        <v>65</v>
      </c>
      <c r="K511" s="652">
        <f t="shared" si="61"/>
        <v>55</v>
      </c>
      <c r="L511" s="627">
        <v>250</v>
      </c>
      <c r="M511" s="1073" t="s">
        <v>254</v>
      </c>
      <c r="N511" s="653">
        <v>20</v>
      </c>
      <c r="O511" s="630">
        <v>18</v>
      </c>
      <c r="P511" s="682">
        <f t="shared" si="62"/>
        <v>96.600000000000009</v>
      </c>
      <c r="Q511" s="632">
        <v>92</v>
      </c>
    </row>
    <row r="512" spans="1:17" ht="15.75" thickBot="1">
      <c r="A512" s="39"/>
      <c r="B512" s="71"/>
      <c r="C512" s="82"/>
      <c r="D512" s="18"/>
      <c r="E512" s="18"/>
      <c r="F512" s="933"/>
      <c r="G512" s="934"/>
      <c r="H512" s="976"/>
      <c r="I512" s="977"/>
      <c r="J512" s="726"/>
      <c r="K512" s="802"/>
      <c r="L512" s="803"/>
      <c r="M512" s="978"/>
      <c r="N512" s="979"/>
      <c r="O512" s="980"/>
      <c r="P512" s="682"/>
      <c r="Q512" s="815"/>
    </row>
    <row r="513" spans="1:17" ht="15.75" thickBot="1">
      <c r="A513" s="69"/>
      <c r="B513" s="69"/>
      <c r="C513" s="60"/>
      <c r="D513" s="34"/>
      <c r="E513" s="34"/>
      <c r="F513" s="148"/>
      <c r="G513" s="148"/>
      <c r="H513" s="161"/>
      <c r="I513" s="161"/>
      <c r="J513" s="348"/>
      <c r="K513" s="183"/>
      <c r="L513" s="318"/>
      <c r="M513" s="318"/>
      <c r="N513" s="210"/>
      <c r="O513" s="210"/>
      <c r="P513" s="197"/>
      <c r="Q513" s="197"/>
    </row>
    <row r="514" spans="1:17">
      <c r="A514" s="7" t="s">
        <v>0</v>
      </c>
      <c r="B514" s="9" t="s">
        <v>1</v>
      </c>
      <c r="C514" s="6"/>
      <c r="D514" s="35" t="s">
        <v>6</v>
      </c>
      <c r="E514" s="7" t="s">
        <v>2</v>
      </c>
      <c r="F514" s="338" t="s">
        <v>11</v>
      </c>
      <c r="G514" s="338" t="s">
        <v>209</v>
      </c>
      <c r="H514" s="159" t="s">
        <v>11</v>
      </c>
      <c r="I514" s="159" t="s">
        <v>209</v>
      </c>
      <c r="J514" s="165" t="s">
        <v>11</v>
      </c>
      <c r="K514" s="166" t="s">
        <v>209</v>
      </c>
      <c r="L514" s="310" t="s">
        <v>11</v>
      </c>
      <c r="M514" s="310" t="s">
        <v>209</v>
      </c>
      <c r="N514" s="201" t="s">
        <v>11</v>
      </c>
      <c r="O514" s="201" t="s">
        <v>209</v>
      </c>
      <c r="P514" s="188" t="s">
        <v>11</v>
      </c>
      <c r="Q514" s="188" t="s">
        <v>209</v>
      </c>
    </row>
    <row r="515" spans="1:17">
      <c r="A515" s="4" t="s">
        <v>4</v>
      </c>
      <c r="B515" s="8" t="s">
        <v>105</v>
      </c>
      <c r="C515" s="3" t="s">
        <v>5</v>
      </c>
      <c r="D515" s="3" t="s">
        <v>4</v>
      </c>
      <c r="E515" s="3" t="s">
        <v>7</v>
      </c>
      <c r="F515" s="339" t="s">
        <v>3</v>
      </c>
      <c r="G515" s="339" t="s">
        <v>3</v>
      </c>
      <c r="H515" s="150" t="s">
        <v>3</v>
      </c>
      <c r="I515" s="150" t="s">
        <v>3</v>
      </c>
      <c r="J515" s="167" t="s">
        <v>3</v>
      </c>
      <c r="K515" s="168" t="s">
        <v>3</v>
      </c>
      <c r="L515" s="302" t="s">
        <v>3</v>
      </c>
      <c r="M515" s="302" t="s">
        <v>3</v>
      </c>
      <c r="N515" s="202" t="s">
        <v>3</v>
      </c>
      <c r="O515" s="202" t="s">
        <v>3</v>
      </c>
      <c r="P515" s="189" t="s">
        <v>3</v>
      </c>
      <c r="Q515" s="189" t="s">
        <v>3</v>
      </c>
    </row>
    <row r="516" spans="1:17" ht="15.75" thickBot="1">
      <c r="A516" s="49"/>
      <c r="B516" s="2" t="s">
        <v>9</v>
      </c>
      <c r="C516" s="1"/>
      <c r="D516" s="5"/>
      <c r="E516" s="2" t="s">
        <v>10</v>
      </c>
      <c r="F516" s="340" t="s">
        <v>8</v>
      </c>
      <c r="G516" s="340" t="s">
        <v>8</v>
      </c>
      <c r="H516" s="151" t="s">
        <v>8</v>
      </c>
      <c r="I516" s="151" t="s">
        <v>8</v>
      </c>
      <c r="J516" s="169" t="s">
        <v>8</v>
      </c>
      <c r="K516" s="170" t="s">
        <v>8</v>
      </c>
      <c r="L516" s="303" t="s">
        <v>8</v>
      </c>
      <c r="M516" s="303" t="s">
        <v>8</v>
      </c>
      <c r="N516" s="203" t="s">
        <v>8</v>
      </c>
      <c r="O516" s="203" t="s">
        <v>8</v>
      </c>
      <c r="P516" s="190" t="s">
        <v>8</v>
      </c>
      <c r="Q516" s="190" t="s">
        <v>8</v>
      </c>
    </row>
    <row r="517" spans="1:17" ht="15.75" thickBot="1">
      <c r="A517" s="38"/>
      <c r="B517" s="50"/>
      <c r="C517" s="50"/>
      <c r="D517" s="50"/>
      <c r="E517" s="50"/>
      <c r="F517" s="335"/>
      <c r="G517" s="334"/>
      <c r="H517" s="152"/>
      <c r="I517" s="156"/>
      <c r="J517" s="171"/>
      <c r="K517" s="176"/>
      <c r="L517" s="305"/>
      <c r="M517" s="316"/>
      <c r="N517" s="204"/>
      <c r="O517" s="208"/>
      <c r="P517" s="191"/>
      <c r="Q517" s="195"/>
    </row>
    <row r="518" spans="1:17">
      <c r="A518" s="38"/>
      <c r="B518" s="50"/>
      <c r="C518" s="117" t="s">
        <v>49</v>
      </c>
      <c r="D518" s="50"/>
      <c r="E518" s="10"/>
      <c r="F518" s="335"/>
      <c r="G518" s="334"/>
      <c r="H518" s="152"/>
      <c r="I518" s="153"/>
      <c r="J518" s="171"/>
      <c r="K518" s="172"/>
      <c r="L518" s="305"/>
      <c r="M518" s="306"/>
      <c r="N518" s="204"/>
      <c r="O518" s="205"/>
      <c r="P518" s="191"/>
      <c r="Q518" s="192"/>
    </row>
    <row r="519" spans="1:17" ht="15.75" thickBot="1">
      <c r="A519" s="38"/>
      <c r="B519" s="50"/>
      <c r="C519" s="118" t="s">
        <v>205</v>
      </c>
      <c r="D519" s="11"/>
      <c r="E519" s="11"/>
      <c r="F519" s="335"/>
      <c r="G519" s="334"/>
      <c r="H519" s="158"/>
      <c r="I519" s="153"/>
      <c r="J519" s="178"/>
      <c r="K519" s="174"/>
      <c r="L519" s="317"/>
      <c r="M519" s="306"/>
      <c r="N519" s="209"/>
      <c r="O519" s="205"/>
      <c r="P519" s="196"/>
      <c r="Q519" s="192"/>
    </row>
    <row r="520" spans="1:17">
      <c r="A520" s="126">
        <v>309</v>
      </c>
      <c r="B520" s="47"/>
      <c r="C520" s="65" t="s">
        <v>118</v>
      </c>
      <c r="D520" s="19" t="s">
        <v>20</v>
      </c>
      <c r="E520" s="15" t="s">
        <v>16</v>
      </c>
      <c r="F520" s="950">
        <f t="shared" ref="F520:F523" si="63">G520*1.1</f>
        <v>1.0449999999999999</v>
      </c>
      <c r="G520" s="502">
        <v>0.95</v>
      </c>
      <c r="H520" s="691">
        <v>7.28</v>
      </c>
      <c r="I520" s="981">
        <v>2.2799999999999998</v>
      </c>
      <c r="J520" s="944">
        <v>5.25</v>
      </c>
      <c r="K520" s="582">
        <f>(J520-1)</f>
        <v>4.25</v>
      </c>
      <c r="L520" s="656">
        <v>5</v>
      </c>
      <c r="M520" s="602">
        <v>5</v>
      </c>
      <c r="N520" s="657">
        <v>2.89</v>
      </c>
      <c r="O520" s="604">
        <v>1.89</v>
      </c>
      <c r="P520" s="920">
        <f t="shared" ref="P520:P523" si="64">SUM(Q520)*1.05</f>
        <v>3.1500000000000004</v>
      </c>
      <c r="Q520" s="634">
        <v>3</v>
      </c>
    </row>
    <row r="521" spans="1:17">
      <c r="A521" s="127">
        <v>310</v>
      </c>
      <c r="B521" s="42"/>
      <c r="C521" s="53" t="s">
        <v>119</v>
      </c>
      <c r="D521" s="20" t="s">
        <v>20</v>
      </c>
      <c r="E521" s="12" t="s">
        <v>16</v>
      </c>
      <c r="F521" s="951">
        <f t="shared" si="63"/>
        <v>1.1550000000000002</v>
      </c>
      <c r="G521" s="503">
        <v>1.05</v>
      </c>
      <c r="H521" s="644">
        <v>8.1199999999999992</v>
      </c>
      <c r="I521" s="609">
        <v>3.12</v>
      </c>
      <c r="J521" s="982">
        <v>7.25</v>
      </c>
      <c r="K521" s="583">
        <f>(J521-1)</f>
        <v>6.25</v>
      </c>
      <c r="L521" s="662">
        <v>5</v>
      </c>
      <c r="M521" s="611">
        <v>5</v>
      </c>
      <c r="N521" s="647">
        <v>4.29</v>
      </c>
      <c r="O521" s="613">
        <v>2.29</v>
      </c>
      <c r="P521" s="921">
        <f t="shared" si="64"/>
        <v>3.4125000000000001</v>
      </c>
      <c r="Q521" s="614">
        <v>3.25</v>
      </c>
    </row>
    <row r="522" spans="1:17" ht="15.75" thickBot="1">
      <c r="A522" s="127">
        <v>311</v>
      </c>
      <c r="B522" s="42"/>
      <c r="C522" s="53" t="s">
        <v>120</v>
      </c>
      <c r="D522" s="20" t="s">
        <v>20</v>
      </c>
      <c r="E522" s="12" t="s">
        <v>16</v>
      </c>
      <c r="F522" s="951">
        <f t="shared" si="63"/>
        <v>1.9250000000000003</v>
      </c>
      <c r="G522" s="503">
        <v>1.75</v>
      </c>
      <c r="H522" s="644">
        <v>9.14</v>
      </c>
      <c r="I522" s="609">
        <v>4.1399999999999997</v>
      </c>
      <c r="J522" s="982">
        <v>8.8000000000000007</v>
      </c>
      <c r="K522" s="583">
        <f>(J522-1)</f>
        <v>7.8000000000000007</v>
      </c>
      <c r="L522" s="662">
        <v>10</v>
      </c>
      <c r="M522" s="611">
        <v>10</v>
      </c>
      <c r="N522" s="647">
        <v>4.49</v>
      </c>
      <c r="O522" s="613">
        <v>2.4900000000000002</v>
      </c>
      <c r="P522" s="921">
        <f t="shared" si="64"/>
        <v>3.6750000000000003</v>
      </c>
      <c r="Q522" s="614">
        <v>3.5</v>
      </c>
    </row>
    <row r="523" spans="1:17" ht="15.75" thickBot="1">
      <c r="A523" s="120">
        <v>312</v>
      </c>
      <c r="B523" s="44"/>
      <c r="C523" s="64" t="s">
        <v>60</v>
      </c>
      <c r="D523" s="22" t="s">
        <v>20</v>
      </c>
      <c r="E523" s="13" t="s">
        <v>16</v>
      </c>
      <c r="F523" s="954">
        <f t="shared" si="63"/>
        <v>2.8050000000000002</v>
      </c>
      <c r="G523" s="504">
        <v>2.5499999999999998</v>
      </c>
      <c r="H523" s="1073" t="s">
        <v>254</v>
      </c>
      <c r="I523" s="1073" t="s">
        <v>254</v>
      </c>
      <c r="J523" s="948">
        <v>13</v>
      </c>
      <c r="K523" s="584">
        <f>(J523-1)</f>
        <v>12</v>
      </c>
      <c r="L523" s="665">
        <v>12</v>
      </c>
      <c r="M523" s="628">
        <v>12</v>
      </c>
      <c r="N523" s="653">
        <v>4.8899999999999997</v>
      </c>
      <c r="O523" s="630">
        <v>2.89</v>
      </c>
      <c r="P523" s="639">
        <f t="shared" si="64"/>
        <v>3.9375</v>
      </c>
      <c r="Q523" s="632">
        <v>3.75</v>
      </c>
    </row>
    <row r="524" spans="1:17" ht="15.75" thickBot="1">
      <c r="A524" s="38"/>
      <c r="B524" s="11"/>
      <c r="C524" s="33"/>
      <c r="D524" s="11"/>
      <c r="E524" s="11"/>
      <c r="F524" s="416"/>
      <c r="G524" s="759"/>
      <c r="H524" s="768"/>
      <c r="I524" s="761"/>
      <c r="J524" s="418"/>
      <c r="K524" s="763"/>
      <c r="L524" s="405"/>
      <c r="M524" s="765"/>
      <c r="N524" s="419"/>
      <c r="O524" s="767"/>
      <c r="P524" s="199"/>
      <c r="Q524" s="707"/>
    </row>
    <row r="525" spans="1:17">
      <c r="A525" s="38"/>
      <c r="B525" s="11"/>
      <c r="C525" s="119" t="s">
        <v>49</v>
      </c>
      <c r="D525" s="11"/>
      <c r="E525" s="11"/>
      <c r="F525" s="416"/>
      <c r="G525" s="759"/>
      <c r="H525" s="768"/>
      <c r="I525" s="983"/>
      <c r="J525" s="418"/>
      <c r="K525" s="763"/>
      <c r="L525" s="405"/>
      <c r="M525" s="765"/>
      <c r="N525" s="419"/>
      <c r="O525" s="767"/>
      <c r="P525" s="199"/>
      <c r="Q525" s="707"/>
    </row>
    <row r="526" spans="1:17" ht="15.75" thickBot="1">
      <c r="A526" s="38"/>
      <c r="B526" s="51"/>
      <c r="C526" s="119" t="s">
        <v>206</v>
      </c>
      <c r="D526" s="38"/>
      <c r="E526" s="10"/>
      <c r="F526" s="919"/>
      <c r="G526" s="759"/>
      <c r="H526" s="760"/>
      <c r="I526" s="983"/>
      <c r="J526" s="762"/>
      <c r="K526" s="763"/>
      <c r="L526" s="764"/>
      <c r="M526" s="765"/>
      <c r="N526" s="766"/>
      <c r="O526" s="767"/>
      <c r="P526" s="706"/>
      <c r="Q526" s="707"/>
    </row>
    <row r="527" spans="1:17" ht="15.75" thickBot="1">
      <c r="A527" s="126">
        <v>313</v>
      </c>
      <c r="B527" s="47"/>
      <c r="C527" s="65" t="s">
        <v>227</v>
      </c>
      <c r="D527" s="19" t="s">
        <v>20</v>
      </c>
      <c r="E527" s="447" t="s">
        <v>217</v>
      </c>
      <c r="F527" s="950">
        <f t="shared" ref="F527:F538" si="65">G527*1.1</f>
        <v>99.000000000000014</v>
      </c>
      <c r="G527" s="969">
        <v>90</v>
      </c>
      <c r="H527" s="967">
        <v>370</v>
      </c>
      <c r="I527" s="968">
        <v>350</v>
      </c>
      <c r="J527" s="830">
        <v>110</v>
      </c>
      <c r="K527" s="772">
        <f>(J527-10)</f>
        <v>100</v>
      </c>
      <c r="L527" s="601">
        <v>150</v>
      </c>
      <c r="M527" s="1073" t="s">
        <v>254</v>
      </c>
      <c r="N527" s="657">
        <v>130</v>
      </c>
      <c r="O527" s="604">
        <v>125</v>
      </c>
      <c r="P527" s="920">
        <f t="shared" ref="P527:P538" si="66">SUM(Q527)*1.05</f>
        <v>157.5</v>
      </c>
      <c r="Q527" s="634">
        <v>150</v>
      </c>
    </row>
    <row r="528" spans="1:17" ht="15.75" thickBot="1">
      <c r="A528" s="127">
        <v>314</v>
      </c>
      <c r="B528" s="42"/>
      <c r="C528" s="84" t="s">
        <v>111</v>
      </c>
      <c r="D528" s="20" t="s">
        <v>20</v>
      </c>
      <c r="E528" s="12" t="s">
        <v>16</v>
      </c>
      <c r="F528" s="951">
        <f t="shared" si="65"/>
        <v>0.27500000000000002</v>
      </c>
      <c r="G528" s="970">
        <v>0.25</v>
      </c>
      <c r="H528" s="714">
        <v>0.24</v>
      </c>
      <c r="I528" s="848">
        <v>0.17</v>
      </c>
      <c r="J528" s="778">
        <v>0.5</v>
      </c>
      <c r="K528" s="646">
        <v>0.5</v>
      </c>
      <c r="L528" s="610">
        <v>10</v>
      </c>
      <c r="M528" s="1073" t="s">
        <v>254</v>
      </c>
      <c r="N528" s="647">
        <v>5.29</v>
      </c>
      <c r="O528" s="613">
        <v>3.29</v>
      </c>
      <c r="P528" s="921">
        <f t="shared" si="66"/>
        <v>0.26250000000000001</v>
      </c>
      <c r="Q528" s="614">
        <v>0.25</v>
      </c>
    </row>
    <row r="529" spans="1:41" ht="15.75" thickBot="1">
      <c r="A529" s="127">
        <v>315</v>
      </c>
      <c r="B529" s="42"/>
      <c r="C529" s="84" t="s">
        <v>27</v>
      </c>
      <c r="D529" s="20" t="s">
        <v>20</v>
      </c>
      <c r="E529" s="12" t="s">
        <v>16</v>
      </c>
      <c r="F529" s="951">
        <f t="shared" si="65"/>
        <v>1.1000000000000001</v>
      </c>
      <c r="G529" s="970">
        <v>1</v>
      </c>
      <c r="H529" s="714">
        <v>3.27</v>
      </c>
      <c r="I529" s="848">
        <v>3</v>
      </c>
      <c r="J529" s="778">
        <v>2</v>
      </c>
      <c r="K529" s="646">
        <f>(J529-0.5)</f>
        <v>1.5</v>
      </c>
      <c r="L529" s="610">
        <v>10</v>
      </c>
      <c r="M529" s="1073" t="s">
        <v>254</v>
      </c>
      <c r="N529" s="647">
        <v>4.8899999999999997</v>
      </c>
      <c r="O529" s="613">
        <v>2.89</v>
      </c>
      <c r="P529" s="921">
        <f t="shared" si="66"/>
        <v>2.1</v>
      </c>
      <c r="Q529" s="614">
        <v>2</v>
      </c>
    </row>
    <row r="530" spans="1:41" ht="15.75" thickBot="1">
      <c r="A530" s="127">
        <v>316</v>
      </c>
      <c r="B530" s="42"/>
      <c r="C530" s="84" t="s">
        <v>135</v>
      </c>
      <c r="D530" s="20" t="s">
        <v>20</v>
      </c>
      <c r="E530" s="265" t="s">
        <v>16</v>
      </c>
      <c r="F530" s="951">
        <f t="shared" si="65"/>
        <v>0.17600000000000002</v>
      </c>
      <c r="G530" s="970">
        <v>0.16</v>
      </c>
      <c r="H530" s="714">
        <v>0.24</v>
      </c>
      <c r="I530" s="848">
        <v>0.17</v>
      </c>
      <c r="J530" s="778">
        <v>0.5</v>
      </c>
      <c r="K530" s="646">
        <v>0.5</v>
      </c>
      <c r="L530" s="610">
        <v>5</v>
      </c>
      <c r="M530" s="1073" t="s">
        <v>254</v>
      </c>
      <c r="N530" s="647">
        <v>11.89</v>
      </c>
      <c r="O530" s="613">
        <v>9.89</v>
      </c>
      <c r="P530" s="921">
        <f t="shared" si="66"/>
        <v>2.1</v>
      </c>
      <c r="Q530" s="614">
        <v>2</v>
      </c>
    </row>
    <row r="531" spans="1:41" ht="15.75" thickBot="1">
      <c r="A531" s="127">
        <v>317</v>
      </c>
      <c r="B531" s="42"/>
      <c r="C531" s="84" t="s">
        <v>136</v>
      </c>
      <c r="D531" s="20" t="s">
        <v>20</v>
      </c>
      <c r="E531" s="16" t="s">
        <v>16</v>
      </c>
      <c r="F531" s="951">
        <f t="shared" si="65"/>
        <v>13.002000000000001</v>
      </c>
      <c r="G531" s="970">
        <v>11.82</v>
      </c>
      <c r="H531" s="714">
        <v>22.58</v>
      </c>
      <c r="I531" s="848">
        <v>17.579999999999998</v>
      </c>
      <c r="J531" s="778">
        <v>14</v>
      </c>
      <c r="K531" s="646">
        <f>(J531-1)</f>
        <v>13</v>
      </c>
      <c r="L531" s="610">
        <v>50</v>
      </c>
      <c r="M531" s="1073" t="s">
        <v>254</v>
      </c>
      <c r="N531" s="647">
        <v>12.49</v>
      </c>
      <c r="O531" s="613">
        <v>10.49</v>
      </c>
      <c r="P531" s="921">
        <f t="shared" si="66"/>
        <v>26.25</v>
      </c>
      <c r="Q531" s="614">
        <v>25</v>
      </c>
    </row>
    <row r="532" spans="1:41" ht="15.75" thickBot="1">
      <c r="A532" s="127">
        <v>318</v>
      </c>
      <c r="B532" s="42"/>
      <c r="C532" s="84" t="s">
        <v>137</v>
      </c>
      <c r="D532" s="20" t="s">
        <v>161</v>
      </c>
      <c r="E532" s="265" t="s">
        <v>16</v>
      </c>
      <c r="F532" s="951">
        <f t="shared" si="65"/>
        <v>71.5</v>
      </c>
      <c r="G532" s="970">
        <v>65</v>
      </c>
      <c r="H532" s="714">
        <v>34</v>
      </c>
      <c r="I532" s="848">
        <v>29</v>
      </c>
      <c r="J532" s="778">
        <v>20</v>
      </c>
      <c r="K532" s="646">
        <f>(J532-5)</f>
        <v>15</v>
      </c>
      <c r="L532" s="610">
        <v>75</v>
      </c>
      <c r="M532" s="1073" t="s">
        <v>254</v>
      </c>
      <c r="N532" s="647">
        <v>52.99</v>
      </c>
      <c r="O532" s="613">
        <v>49.99</v>
      </c>
      <c r="P532" s="755">
        <f t="shared" si="66"/>
        <v>78.75</v>
      </c>
      <c r="Q532" s="614">
        <v>75</v>
      </c>
    </row>
    <row r="533" spans="1:41" ht="15.75" thickBot="1">
      <c r="A533" s="127">
        <v>319</v>
      </c>
      <c r="B533" s="42"/>
      <c r="C533" s="84" t="s">
        <v>30</v>
      </c>
      <c r="D533" s="20" t="s">
        <v>161</v>
      </c>
      <c r="E533" s="12" t="s">
        <v>16</v>
      </c>
      <c r="F533" s="951">
        <f t="shared" si="65"/>
        <v>49.500000000000007</v>
      </c>
      <c r="G533" s="970">
        <v>45</v>
      </c>
      <c r="H533" s="714">
        <v>95</v>
      </c>
      <c r="I533" s="848">
        <v>90</v>
      </c>
      <c r="J533" s="778">
        <v>30</v>
      </c>
      <c r="K533" s="646">
        <f>(J533-5)</f>
        <v>25</v>
      </c>
      <c r="L533" s="610">
        <v>75</v>
      </c>
      <c r="M533" s="1073" t="s">
        <v>254</v>
      </c>
      <c r="N533" s="647">
        <v>65</v>
      </c>
      <c r="O533" s="613">
        <v>59.99</v>
      </c>
      <c r="P533" s="921">
        <f t="shared" si="66"/>
        <v>63</v>
      </c>
      <c r="Q533" s="614">
        <v>60</v>
      </c>
    </row>
    <row r="534" spans="1:41" ht="15.75" thickBot="1">
      <c r="A534" s="127">
        <v>320</v>
      </c>
      <c r="B534" s="42"/>
      <c r="C534" s="84" t="s">
        <v>75</v>
      </c>
      <c r="D534" s="20" t="s">
        <v>161</v>
      </c>
      <c r="E534" s="12" t="s">
        <v>16</v>
      </c>
      <c r="F534" s="951">
        <f t="shared" si="65"/>
        <v>71.5</v>
      </c>
      <c r="G534" s="970">
        <v>65</v>
      </c>
      <c r="H534" s="714">
        <v>40</v>
      </c>
      <c r="I534" s="848">
        <v>35</v>
      </c>
      <c r="J534" s="778">
        <v>30</v>
      </c>
      <c r="K534" s="646">
        <f>(J534-5)</f>
        <v>25</v>
      </c>
      <c r="L534" s="610">
        <v>85</v>
      </c>
      <c r="M534" s="1073" t="s">
        <v>254</v>
      </c>
      <c r="N534" s="647">
        <v>67.989999999999995</v>
      </c>
      <c r="O534" s="613">
        <v>65.989999999999995</v>
      </c>
      <c r="P534" s="755">
        <f t="shared" si="66"/>
        <v>42</v>
      </c>
      <c r="Q534" s="614">
        <v>40</v>
      </c>
    </row>
    <row r="535" spans="1:41" ht="15.75" thickBot="1">
      <c r="A535" s="132">
        <v>321</v>
      </c>
      <c r="B535" s="42"/>
      <c r="C535" s="85" t="s">
        <v>28</v>
      </c>
      <c r="D535" s="20" t="s">
        <v>161</v>
      </c>
      <c r="E535" s="12" t="s">
        <v>16</v>
      </c>
      <c r="F535" s="958">
        <f t="shared" si="65"/>
        <v>9.9</v>
      </c>
      <c r="G535" s="970">
        <v>9</v>
      </c>
      <c r="H535" s="902">
        <v>25</v>
      </c>
      <c r="I535" s="903">
        <v>23</v>
      </c>
      <c r="J535" s="778">
        <v>15</v>
      </c>
      <c r="K535" s="646">
        <f>(J535-1)</f>
        <v>14</v>
      </c>
      <c r="L535" s="681">
        <v>35</v>
      </c>
      <c r="M535" s="1073" t="s">
        <v>254</v>
      </c>
      <c r="N535" s="693">
        <v>6.89</v>
      </c>
      <c r="O535" s="909">
        <v>4.8899999999999997</v>
      </c>
      <c r="P535" s="921">
        <f t="shared" si="66"/>
        <v>21</v>
      </c>
      <c r="Q535" s="749">
        <v>20</v>
      </c>
    </row>
    <row r="536" spans="1:41" ht="15.75" thickBot="1">
      <c r="A536" s="127">
        <v>322</v>
      </c>
      <c r="B536" s="42"/>
      <c r="C536" s="84" t="s">
        <v>29</v>
      </c>
      <c r="D536" s="20" t="s">
        <v>161</v>
      </c>
      <c r="E536" s="12" t="s">
        <v>16</v>
      </c>
      <c r="F536" s="951">
        <f t="shared" si="65"/>
        <v>11</v>
      </c>
      <c r="G536" s="970">
        <v>10</v>
      </c>
      <c r="H536" s="714">
        <v>25</v>
      </c>
      <c r="I536" s="848">
        <v>23</v>
      </c>
      <c r="J536" s="778">
        <v>12</v>
      </c>
      <c r="K536" s="646">
        <f>(J536-2)</f>
        <v>10</v>
      </c>
      <c r="L536" s="610">
        <v>20</v>
      </c>
      <c r="M536" s="1073" t="s">
        <v>254</v>
      </c>
      <c r="N536" s="647">
        <v>5.29</v>
      </c>
      <c r="O536" s="613">
        <v>3.29</v>
      </c>
      <c r="P536" s="755">
        <f t="shared" si="66"/>
        <v>33.6</v>
      </c>
      <c r="Q536" s="614">
        <v>32</v>
      </c>
    </row>
    <row r="537" spans="1:41" ht="15.75" thickBot="1">
      <c r="A537" s="127">
        <v>323</v>
      </c>
      <c r="B537" s="42"/>
      <c r="C537" s="84" t="s">
        <v>76</v>
      </c>
      <c r="D537" s="20" t="s">
        <v>161</v>
      </c>
      <c r="E537" s="12" t="s">
        <v>16</v>
      </c>
      <c r="F537" s="951">
        <f t="shared" si="65"/>
        <v>192.50000000000003</v>
      </c>
      <c r="G537" s="970">
        <v>175</v>
      </c>
      <c r="H537" s="714">
        <v>34</v>
      </c>
      <c r="I537" s="848">
        <v>29</v>
      </c>
      <c r="J537" s="778">
        <v>30</v>
      </c>
      <c r="K537" s="646">
        <f>(J537-5)</f>
        <v>25</v>
      </c>
      <c r="L537" s="610">
        <v>35</v>
      </c>
      <c r="M537" s="1073" t="s">
        <v>254</v>
      </c>
      <c r="N537" s="647">
        <v>32.99</v>
      </c>
      <c r="O537" s="613">
        <v>28.99</v>
      </c>
      <c r="P537" s="755">
        <f t="shared" si="66"/>
        <v>63</v>
      </c>
      <c r="Q537" s="614">
        <v>60</v>
      </c>
    </row>
    <row r="538" spans="1:41" ht="15.75" thickBot="1">
      <c r="A538" s="120">
        <v>324</v>
      </c>
      <c r="B538" s="44"/>
      <c r="C538" s="86" t="s">
        <v>77</v>
      </c>
      <c r="D538" s="22" t="s">
        <v>161</v>
      </c>
      <c r="E538" s="13" t="s">
        <v>16</v>
      </c>
      <c r="F538" s="954">
        <f t="shared" si="65"/>
        <v>13.002000000000001</v>
      </c>
      <c r="G538" s="974">
        <v>11.82</v>
      </c>
      <c r="H538" s="984">
        <v>22.58</v>
      </c>
      <c r="I538" s="985">
        <v>17.579999999999998</v>
      </c>
      <c r="J538" s="822">
        <v>14</v>
      </c>
      <c r="K538" s="652">
        <f>(J538-1)</f>
        <v>13</v>
      </c>
      <c r="L538" s="627">
        <v>45</v>
      </c>
      <c r="M538" s="1073" t="s">
        <v>254</v>
      </c>
      <c r="N538" s="653">
        <v>6.89</v>
      </c>
      <c r="O538" s="630">
        <v>4.8899999999999997</v>
      </c>
      <c r="P538" s="682">
        <f t="shared" si="66"/>
        <v>26.25</v>
      </c>
      <c r="Q538" s="632">
        <v>25</v>
      </c>
    </row>
    <row r="539" spans="1:41">
      <c r="M539" s="501"/>
    </row>
    <row r="540" spans="1:41" ht="15.75" thickBot="1"/>
    <row r="541" spans="1:41" ht="15.75" thickBot="1">
      <c r="F541" s="1129" t="s">
        <v>255</v>
      </c>
      <c r="G541" s="1130"/>
      <c r="H541" s="1130"/>
      <c r="I541" s="1130"/>
      <c r="J541" s="1130"/>
      <c r="K541" s="1131"/>
      <c r="L541" s="1132" t="s">
        <v>248</v>
      </c>
      <c r="M541" s="1133"/>
      <c r="N541" s="1133"/>
      <c r="O541" s="1133"/>
      <c r="P541" s="1133"/>
      <c r="Q541" s="1134"/>
      <c r="R541" s="1115" t="s">
        <v>250</v>
      </c>
      <c r="S541" s="1135"/>
      <c r="T541" s="1135"/>
      <c r="U541" s="1135"/>
      <c r="V541" s="1135"/>
      <c r="W541" s="1116"/>
      <c r="X541" s="1108" t="s">
        <v>252</v>
      </c>
      <c r="Y541" s="1126"/>
      <c r="Z541" s="1126"/>
      <c r="AA541" s="1126"/>
      <c r="AB541" s="1126"/>
      <c r="AC541" s="1109"/>
      <c r="AD541" s="1106" t="s">
        <v>251</v>
      </c>
      <c r="AE541" s="1127"/>
      <c r="AF541" s="1127"/>
      <c r="AG541" s="1127"/>
      <c r="AH541" s="1127"/>
      <c r="AI541" s="1107"/>
      <c r="AJ541" s="1104" t="s">
        <v>253</v>
      </c>
      <c r="AK541" s="1128"/>
      <c r="AL541" s="1128"/>
      <c r="AM541" s="1128"/>
      <c r="AN541" s="1128"/>
      <c r="AO541" s="1105"/>
    </row>
    <row r="542" spans="1:41">
      <c r="A542" s="355" t="s">
        <v>32</v>
      </c>
      <c r="B542" s="357" t="s">
        <v>33</v>
      </c>
      <c r="C542" s="376"/>
      <c r="D542" s="355" t="s">
        <v>34</v>
      </c>
      <c r="E542" s="365" t="s">
        <v>3</v>
      </c>
      <c r="F542" s="139" t="s">
        <v>44</v>
      </c>
      <c r="G542" s="139" t="s">
        <v>44</v>
      </c>
      <c r="H542" s="275" t="s">
        <v>44</v>
      </c>
      <c r="I542" s="275" t="s">
        <v>209</v>
      </c>
      <c r="J542" s="275" t="s">
        <v>209</v>
      </c>
      <c r="K542" s="275" t="s">
        <v>209</v>
      </c>
      <c r="L542" s="150" t="s">
        <v>44</v>
      </c>
      <c r="M542" s="150" t="s">
        <v>44</v>
      </c>
      <c r="N542" s="150" t="s">
        <v>44</v>
      </c>
      <c r="O542" s="150" t="s">
        <v>209</v>
      </c>
      <c r="P542" s="150" t="s">
        <v>209</v>
      </c>
      <c r="Q542" s="150" t="s">
        <v>209</v>
      </c>
      <c r="R542" s="165" t="s">
        <v>44</v>
      </c>
      <c r="S542" s="166" t="s">
        <v>44</v>
      </c>
      <c r="T542" s="292" t="s">
        <v>44</v>
      </c>
      <c r="U542" s="292" t="s">
        <v>209</v>
      </c>
      <c r="V542" s="292" t="s">
        <v>209</v>
      </c>
      <c r="W542" s="292" t="s">
        <v>209</v>
      </c>
      <c r="X542" s="310" t="s">
        <v>44</v>
      </c>
      <c r="Y542" s="310" t="s">
        <v>44</v>
      </c>
      <c r="Z542" s="310" t="s">
        <v>44</v>
      </c>
      <c r="AA542" s="310" t="s">
        <v>209</v>
      </c>
      <c r="AB542" s="310" t="s">
        <v>209</v>
      </c>
      <c r="AC542" s="310" t="s">
        <v>209</v>
      </c>
      <c r="AD542" s="201" t="s">
        <v>44</v>
      </c>
      <c r="AE542" s="201" t="s">
        <v>44</v>
      </c>
      <c r="AF542" s="201" t="s">
        <v>44</v>
      </c>
      <c r="AG542" s="201" t="s">
        <v>209</v>
      </c>
      <c r="AH542" s="201" t="s">
        <v>209</v>
      </c>
      <c r="AI542" s="201" t="s">
        <v>209</v>
      </c>
      <c r="AJ542" s="188" t="s">
        <v>44</v>
      </c>
      <c r="AK542" s="188" t="s">
        <v>44</v>
      </c>
      <c r="AL542" s="272" t="s">
        <v>44</v>
      </c>
      <c r="AM542" s="272" t="s">
        <v>209</v>
      </c>
      <c r="AN542" s="272" t="s">
        <v>209</v>
      </c>
      <c r="AO542" s="272" t="s">
        <v>209</v>
      </c>
    </row>
    <row r="543" spans="1:41">
      <c r="A543" s="354" t="s">
        <v>4</v>
      </c>
      <c r="B543" s="356" t="s">
        <v>105</v>
      </c>
      <c r="C543" s="359" t="s">
        <v>5</v>
      </c>
      <c r="D543" s="354" t="s">
        <v>4</v>
      </c>
      <c r="E543" s="359" t="s">
        <v>35</v>
      </c>
      <c r="F543" s="140" t="s">
        <v>8</v>
      </c>
      <c r="G543" s="140" t="s">
        <v>8</v>
      </c>
      <c r="H543" s="219" t="s">
        <v>8</v>
      </c>
      <c r="I543" s="219" t="s">
        <v>3</v>
      </c>
      <c r="J543" s="219" t="s">
        <v>3</v>
      </c>
      <c r="K543" s="219" t="s">
        <v>3</v>
      </c>
      <c r="L543" s="150" t="s">
        <v>8</v>
      </c>
      <c r="M543" s="150" t="s">
        <v>8</v>
      </c>
      <c r="N543" s="150" t="s">
        <v>8</v>
      </c>
      <c r="O543" s="150" t="s">
        <v>3</v>
      </c>
      <c r="P543" s="150" t="s">
        <v>3</v>
      </c>
      <c r="Q543" s="150" t="s">
        <v>3</v>
      </c>
      <c r="R543" s="167" t="s">
        <v>8</v>
      </c>
      <c r="S543" s="168" t="s">
        <v>8</v>
      </c>
      <c r="T543" s="277" t="s">
        <v>8</v>
      </c>
      <c r="U543" s="277" t="s">
        <v>3</v>
      </c>
      <c r="V543" s="277" t="s">
        <v>3</v>
      </c>
      <c r="W543" s="277" t="s">
        <v>3</v>
      </c>
      <c r="X543" s="302" t="s">
        <v>8</v>
      </c>
      <c r="Y543" s="302" t="s">
        <v>8</v>
      </c>
      <c r="Z543" s="302" t="s">
        <v>8</v>
      </c>
      <c r="AA543" s="302" t="s">
        <v>3</v>
      </c>
      <c r="AB543" s="302" t="s">
        <v>3</v>
      </c>
      <c r="AC543" s="302" t="s">
        <v>3</v>
      </c>
      <c r="AD543" s="202" t="s">
        <v>8</v>
      </c>
      <c r="AE543" s="202" t="s">
        <v>8</v>
      </c>
      <c r="AF543" s="202" t="s">
        <v>8</v>
      </c>
      <c r="AG543" s="202" t="s">
        <v>3</v>
      </c>
      <c r="AH543" s="202" t="s">
        <v>3</v>
      </c>
      <c r="AI543" s="202" t="s">
        <v>3</v>
      </c>
      <c r="AJ543" s="189" t="s">
        <v>8</v>
      </c>
      <c r="AK543" s="189" t="s">
        <v>8</v>
      </c>
      <c r="AL543" s="256" t="s">
        <v>8</v>
      </c>
      <c r="AM543" s="256" t="s">
        <v>3</v>
      </c>
      <c r="AN543" s="256" t="s">
        <v>3</v>
      </c>
      <c r="AO543" s="256" t="s">
        <v>3</v>
      </c>
    </row>
    <row r="544" spans="1:41" ht="15.75" thickBot="1">
      <c r="A544" s="370"/>
      <c r="B544" s="353" t="s">
        <v>9</v>
      </c>
      <c r="C544" s="377"/>
      <c r="D544" s="370"/>
      <c r="E544" s="362" t="s">
        <v>10</v>
      </c>
      <c r="F544" s="141" t="s">
        <v>36</v>
      </c>
      <c r="G544" s="141" t="s">
        <v>36</v>
      </c>
      <c r="H544" s="220" t="s">
        <v>36</v>
      </c>
      <c r="I544" s="220" t="s">
        <v>8</v>
      </c>
      <c r="J544" s="220" t="s">
        <v>8</v>
      </c>
      <c r="K544" s="220" t="s">
        <v>8</v>
      </c>
      <c r="L544" s="151" t="s">
        <v>36</v>
      </c>
      <c r="M544" s="151" t="s">
        <v>36</v>
      </c>
      <c r="N544" s="151" t="s">
        <v>36</v>
      </c>
      <c r="O544" s="151" t="s">
        <v>8</v>
      </c>
      <c r="P544" s="151" t="s">
        <v>8</v>
      </c>
      <c r="Q544" s="151" t="s">
        <v>8</v>
      </c>
      <c r="R544" s="169" t="s">
        <v>36</v>
      </c>
      <c r="S544" s="170" t="s">
        <v>36</v>
      </c>
      <c r="T544" s="278" t="s">
        <v>36</v>
      </c>
      <c r="U544" s="278" t="s">
        <v>8</v>
      </c>
      <c r="V544" s="278" t="s">
        <v>8</v>
      </c>
      <c r="W544" s="278" t="s">
        <v>8</v>
      </c>
      <c r="X544" s="303" t="s">
        <v>36</v>
      </c>
      <c r="Y544" s="303" t="s">
        <v>36</v>
      </c>
      <c r="Z544" s="303" t="s">
        <v>36</v>
      </c>
      <c r="AA544" s="303" t="s">
        <v>8</v>
      </c>
      <c r="AB544" s="303" t="s">
        <v>8</v>
      </c>
      <c r="AC544" s="303" t="s">
        <v>8</v>
      </c>
      <c r="AD544" s="203" t="s">
        <v>36</v>
      </c>
      <c r="AE544" s="203" t="s">
        <v>36</v>
      </c>
      <c r="AF544" s="203" t="s">
        <v>36</v>
      </c>
      <c r="AG544" s="203" t="s">
        <v>8</v>
      </c>
      <c r="AH544" s="203" t="s">
        <v>8</v>
      </c>
      <c r="AI544" s="203" t="s">
        <v>8</v>
      </c>
      <c r="AJ544" s="190" t="s">
        <v>36</v>
      </c>
      <c r="AK544" s="190" t="s">
        <v>36</v>
      </c>
      <c r="AL544" s="266" t="s">
        <v>36</v>
      </c>
      <c r="AM544" s="266" t="s">
        <v>8</v>
      </c>
      <c r="AN544" s="266" t="s">
        <v>8</v>
      </c>
      <c r="AO544" s="266" t="s">
        <v>8</v>
      </c>
    </row>
    <row r="545" spans="1:42" ht="15.75" thickBot="1">
      <c r="A545" s="368"/>
      <c r="B545" s="361"/>
      <c r="C545" s="371"/>
      <c r="D545" s="371"/>
      <c r="E545" s="359"/>
      <c r="F545" s="147"/>
      <c r="G545" s="147"/>
      <c r="H545" s="221"/>
      <c r="I545" s="221"/>
      <c r="J545" s="221"/>
      <c r="K545" s="222"/>
      <c r="L545" s="162"/>
      <c r="M545" s="162"/>
      <c r="N545" s="152"/>
      <c r="O545" s="152"/>
      <c r="P545" s="152"/>
      <c r="Q545" s="153"/>
      <c r="R545" s="181"/>
      <c r="S545" s="279"/>
      <c r="T545" s="280"/>
      <c r="U545" s="280"/>
      <c r="V545" s="280"/>
      <c r="W545" s="281"/>
      <c r="X545" s="304"/>
      <c r="Y545" s="304"/>
      <c r="Z545" s="305"/>
      <c r="AA545" s="305"/>
      <c r="AB545" s="305"/>
      <c r="AC545" s="306"/>
      <c r="AD545" s="212"/>
      <c r="AE545" s="212"/>
      <c r="AF545" s="204"/>
      <c r="AG545" s="204"/>
      <c r="AH545" s="204"/>
      <c r="AI545" s="205"/>
      <c r="AJ545" s="199"/>
      <c r="AK545" s="199"/>
      <c r="AL545" s="267"/>
      <c r="AM545" s="267"/>
      <c r="AN545" s="267"/>
      <c r="AO545" s="200"/>
    </row>
    <row r="546" spans="1:42">
      <c r="A546" s="368"/>
      <c r="B546" s="371"/>
      <c r="C546" s="381" t="s">
        <v>50</v>
      </c>
      <c r="D546" s="371"/>
      <c r="E546" s="371"/>
      <c r="F546" s="142"/>
      <c r="G546" s="142"/>
      <c r="H546" s="221"/>
      <c r="I546" s="221"/>
      <c r="J546" s="221"/>
      <c r="K546" s="222"/>
      <c r="L546" s="152"/>
      <c r="M546" s="152"/>
      <c r="N546" s="152"/>
      <c r="O546" s="152"/>
      <c r="P546" s="152"/>
      <c r="Q546" s="153"/>
      <c r="R546" s="171"/>
      <c r="S546" s="282"/>
      <c r="T546" s="280"/>
      <c r="U546" s="280"/>
      <c r="V546" s="280"/>
      <c r="W546" s="281"/>
      <c r="X546" s="305"/>
      <c r="Y546" s="305"/>
      <c r="Z546" s="305"/>
      <c r="AA546" s="305"/>
      <c r="AB546" s="305"/>
      <c r="AC546" s="306"/>
      <c r="AD546" s="204"/>
      <c r="AE546" s="204"/>
      <c r="AF546" s="204"/>
      <c r="AG546" s="204"/>
      <c r="AH546" s="204"/>
      <c r="AI546" s="205"/>
      <c r="AJ546" s="191"/>
      <c r="AK546" s="191"/>
      <c r="AL546" s="267"/>
      <c r="AM546" s="267"/>
      <c r="AN546" s="267"/>
      <c r="AO546" s="200"/>
    </row>
    <row r="547" spans="1:42" ht="15.75" thickBot="1">
      <c r="A547" s="368"/>
      <c r="B547" s="371"/>
      <c r="C547" s="382" t="s">
        <v>78</v>
      </c>
      <c r="D547" s="371"/>
      <c r="E547" s="371"/>
      <c r="F547" s="142"/>
      <c r="G547" s="142"/>
      <c r="H547" s="221"/>
      <c r="I547" s="221"/>
      <c r="J547" s="221"/>
      <c r="K547" s="222"/>
      <c r="L547" s="152"/>
      <c r="M547" s="152"/>
      <c r="N547" s="152"/>
      <c r="O547" s="152"/>
      <c r="P547" s="152"/>
      <c r="Q547" s="153"/>
      <c r="R547" s="171"/>
      <c r="S547" s="282"/>
      <c r="T547" s="280"/>
      <c r="U547" s="280"/>
      <c r="V547" s="280"/>
      <c r="W547" s="281"/>
      <c r="X547" s="305"/>
      <c r="Y547" s="305"/>
      <c r="Z547" s="305"/>
      <c r="AA547" s="305"/>
      <c r="AB547" s="305"/>
      <c r="AC547" s="306"/>
      <c r="AD547" s="204"/>
      <c r="AE547" s="204"/>
      <c r="AF547" s="204"/>
      <c r="AG547" s="204"/>
      <c r="AH547" s="204"/>
      <c r="AI547" s="205"/>
      <c r="AJ547" s="191"/>
      <c r="AK547" s="191"/>
      <c r="AL547" s="267"/>
      <c r="AM547" s="267"/>
      <c r="AN547" s="267"/>
      <c r="AO547" s="200"/>
    </row>
    <row r="548" spans="1:42" ht="15.75" thickBot="1">
      <c r="A548" s="368"/>
      <c r="B548" s="371"/>
      <c r="C548" s="383" t="s">
        <v>54</v>
      </c>
      <c r="D548" s="369"/>
      <c r="E548" s="371"/>
      <c r="F548" s="139" t="s">
        <v>37</v>
      </c>
      <c r="G548" s="350" t="s">
        <v>38</v>
      </c>
      <c r="H548" s="275" t="s">
        <v>45</v>
      </c>
      <c r="I548" s="275" t="s">
        <v>37</v>
      </c>
      <c r="J548" s="351" t="s">
        <v>38</v>
      </c>
      <c r="K548" s="275" t="s">
        <v>45</v>
      </c>
      <c r="L548" s="159" t="s">
        <v>37</v>
      </c>
      <c r="M548" s="389" t="s">
        <v>38</v>
      </c>
      <c r="N548" s="159" t="s">
        <v>45</v>
      </c>
      <c r="O548" s="159" t="s">
        <v>37</v>
      </c>
      <c r="P548" s="389" t="s">
        <v>38</v>
      </c>
      <c r="Q548" s="159" t="s">
        <v>45</v>
      </c>
      <c r="R548" s="165" t="s">
        <v>37</v>
      </c>
      <c r="S548" s="390" t="s">
        <v>38</v>
      </c>
      <c r="T548" s="292" t="s">
        <v>45</v>
      </c>
      <c r="U548" s="292" t="s">
        <v>37</v>
      </c>
      <c r="V548" s="391" t="s">
        <v>38</v>
      </c>
      <c r="W548" s="292" t="s">
        <v>45</v>
      </c>
      <c r="X548" s="310" t="s">
        <v>37</v>
      </c>
      <c r="Y548" s="393" t="s">
        <v>38</v>
      </c>
      <c r="Z548" s="310" t="s">
        <v>45</v>
      </c>
      <c r="AA548" s="310" t="s">
        <v>37</v>
      </c>
      <c r="AB548" s="393" t="s">
        <v>38</v>
      </c>
      <c r="AC548" s="310" t="s">
        <v>45</v>
      </c>
      <c r="AD548" s="201" t="s">
        <v>37</v>
      </c>
      <c r="AE548" s="394" t="s">
        <v>38</v>
      </c>
      <c r="AF548" s="201" t="s">
        <v>45</v>
      </c>
      <c r="AG548" s="201" t="s">
        <v>37</v>
      </c>
      <c r="AH548" s="394" t="s">
        <v>38</v>
      </c>
      <c r="AI548" s="201" t="s">
        <v>45</v>
      </c>
      <c r="AJ548" s="188" t="s">
        <v>37</v>
      </c>
      <c r="AK548" s="395" t="s">
        <v>38</v>
      </c>
      <c r="AL548" s="272" t="s">
        <v>45</v>
      </c>
      <c r="AM548" s="272" t="s">
        <v>37</v>
      </c>
      <c r="AN548" s="396" t="s">
        <v>38</v>
      </c>
      <c r="AO548" s="272" t="s">
        <v>45</v>
      </c>
    </row>
    <row r="549" spans="1:42" ht="15.75" thickBot="1">
      <c r="A549" s="387">
        <v>325</v>
      </c>
      <c r="B549" s="375"/>
      <c r="C549" s="375" t="s">
        <v>39</v>
      </c>
      <c r="D549" s="363" t="s">
        <v>161</v>
      </c>
      <c r="E549" s="366" t="s">
        <v>16</v>
      </c>
      <c r="F549" s="986">
        <v>438.3561600000001</v>
      </c>
      <c r="G549" s="986">
        <v>460.27080000000007</v>
      </c>
      <c r="H549" s="986">
        <v>483.28632000000005</v>
      </c>
      <c r="I549" s="986">
        <v>398.50560000000007</v>
      </c>
      <c r="J549" s="986">
        <v>418.428</v>
      </c>
      <c r="K549" s="986">
        <v>439.35120000000006</v>
      </c>
      <c r="L549" s="987">
        <v>600</v>
      </c>
      <c r="M549" s="987">
        <v>610</v>
      </c>
      <c r="N549" s="988">
        <v>620</v>
      </c>
      <c r="O549" s="987">
        <v>550</v>
      </c>
      <c r="P549" s="987">
        <v>560</v>
      </c>
      <c r="Q549" s="988">
        <v>570</v>
      </c>
      <c r="R549" s="989">
        <v>250</v>
      </c>
      <c r="S549" s="989">
        <v>270</v>
      </c>
      <c r="T549" s="990">
        <v>290</v>
      </c>
      <c r="U549" s="989">
        <v>225</v>
      </c>
      <c r="V549" s="989">
        <v>245</v>
      </c>
      <c r="W549" s="990">
        <v>265</v>
      </c>
      <c r="X549" s="991">
        <v>600</v>
      </c>
      <c r="Y549" s="991">
        <v>650</v>
      </c>
      <c r="Z549" s="992">
        <v>700</v>
      </c>
      <c r="AA549" s="993">
        <v>600</v>
      </c>
      <c r="AB549" s="993">
        <v>650</v>
      </c>
      <c r="AC549" s="992">
        <v>700</v>
      </c>
      <c r="AD549" s="994">
        <v>450</v>
      </c>
      <c r="AE549" s="994">
        <v>500</v>
      </c>
      <c r="AF549" s="995">
        <v>550</v>
      </c>
      <c r="AG549" s="994">
        <v>400</v>
      </c>
      <c r="AH549" s="994">
        <v>450</v>
      </c>
      <c r="AI549" s="995">
        <v>500</v>
      </c>
      <c r="AJ549" s="913">
        <f>SUM(AM549*1.05)</f>
        <v>409.5</v>
      </c>
      <c r="AK549" s="913">
        <f t="shared" ref="AK549:AL549" si="67">SUM(AN549*1.05)</f>
        <v>446.25</v>
      </c>
      <c r="AL549" s="913">
        <f t="shared" si="67"/>
        <v>462</v>
      </c>
      <c r="AM549" s="913">
        <v>390</v>
      </c>
      <c r="AN549" s="913">
        <v>425</v>
      </c>
      <c r="AO549" s="914">
        <v>440</v>
      </c>
      <c r="AP549" s="996"/>
    </row>
    <row r="550" spans="1:42" ht="15.75" thickBot="1">
      <c r="A550" s="368"/>
      <c r="B550" s="371"/>
      <c r="C550" s="378"/>
      <c r="D550" s="371"/>
      <c r="E550" s="358"/>
      <c r="F550" s="142"/>
      <c r="G550" s="142"/>
      <c r="H550" s="221"/>
      <c r="I550" s="221"/>
      <c r="J550" s="221"/>
      <c r="K550" s="222"/>
      <c r="L550" s="152"/>
      <c r="M550" s="152"/>
      <c r="N550" s="152"/>
      <c r="O550" s="152"/>
      <c r="P550" s="152"/>
      <c r="Q550" s="153"/>
      <c r="R550" s="171"/>
      <c r="S550" s="282"/>
      <c r="T550" s="280"/>
      <c r="U550" s="280"/>
      <c r="V550" s="280"/>
      <c r="W550" s="281"/>
      <c r="X550" s="305"/>
      <c r="Y550" s="305"/>
      <c r="Z550" s="305"/>
      <c r="AA550" s="305"/>
      <c r="AB550" s="305"/>
      <c r="AC550" s="306"/>
      <c r="AD550" s="204"/>
      <c r="AE550" s="204"/>
      <c r="AF550" s="204"/>
      <c r="AG550" s="204"/>
      <c r="AH550" s="204"/>
      <c r="AI550" s="205"/>
      <c r="AJ550" s="191"/>
      <c r="AK550" s="191"/>
      <c r="AL550" s="267"/>
      <c r="AM550" s="267"/>
      <c r="AN550" s="267"/>
      <c r="AO550" s="200"/>
    </row>
    <row r="551" spans="1:42">
      <c r="A551" s="368"/>
      <c r="B551" s="371"/>
      <c r="C551" s="384" t="s">
        <v>51</v>
      </c>
      <c r="D551" s="371"/>
      <c r="E551" s="364"/>
      <c r="F551" s="142"/>
      <c r="G551" s="142"/>
      <c r="H551" s="221"/>
      <c r="I551" s="221"/>
      <c r="J551" s="221"/>
      <c r="K551" s="222"/>
      <c r="L551" s="152"/>
      <c r="M551" s="152"/>
      <c r="N551" s="152"/>
      <c r="O551" s="152"/>
      <c r="P551" s="152"/>
      <c r="Q551" s="153"/>
      <c r="R551" s="171"/>
      <c r="S551" s="282"/>
      <c r="T551" s="280"/>
      <c r="U551" s="280"/>
      <c r="V551" s="280"/>
      <c r="W551" s="281"/>
      <c r="X551" s="305"/>
      <c r="Y551" s="305"/>
      <c r="Z551" s="305"/>
      <c r="AA551" s="305"/>
      <c r="AB551" s="305"/>
      <c r="AC551" s="306"/>
      <c r="AD551" s="204"/>
      <c r="AE551" s="204"/>
      <c r="AF551" s="204"/>
      <c r="AG551" s="204"/>
      <c r="AH551" s="204"/>
      <c r="AI551" s="205"/>
      <c r="AJ551" s="191"/>
      <c r="AK551" s="191"/>
      <c r="AL551" s="267"/>
      <c r="AM551" s="267"/>
      <c r="AN551" s="267"/>
      <c r="AO551" s="200"/>
    </row>
    <row r="552" spans="1:42" ht="15.75" thickBot="1">
      <c r="A552" s="368"/>
      <c r="B552" s="371"/>
      <c r="C552" s="382" t="s">
        <v>78</v>
      </c>
      <c r="D552" s="371"/>
      <c r="E552" s="364"/>
      <c r="F552" s="142"/>
      <c r="G552" s="142"/>
      <c r="H552" s="221"/>
      <c r="I552" s="221"/>
      <c r="J552" s="221"/>
      <c r="K552" s="222"/>
      <c r="L552" s="152"/>
      <c r="M552" s="152"/>
      <c r="N552" s="152"/>
      <c r="O552" s="152"/>
      <c r="P552" s="152"/>
      <c r="Q552" s="153"/>
      <c r="R552" s="171"/>
      <c r="S552" s="282"/>
      <c r="T552" s="280"/>
      <c r="U552" s="280"/>
      <c r="V552" s="280"/>
      <c r="W552" s="281"/>
      <c r="X552" s="305"/>
      <c r="Y552" s="305"/>
      <c r="Z552" s="305"/>
      <c r="AA552" s="305"/>
      <c r="AB552" s="305"/>
      <c r="AC552" s="306"/>
      <c r="AD552" s="204"/>
      <c r="AE552" s="204"/>
      <c r="AF552" s="204"/>
      <c r="AG552" s="204"/>
      <c r="AH552" s="204"/>
      <c r="AI552" s="205"/>
      <c r="AJ552" s="191"/>
      <c r="AK552" s="191"/>
      <c r="AL552" s="267"/>
      <c r="AM552" s="267"/>
      <c r="AN552" s="267"/>
      <c r="AO552" s="200"/>
    </row>
    <row r="553" spans="1:42" ht="15.75" thickBot="1">
      <c r="A553" s="368"/>
      <c r="B553" s="371"/>
      <c r="C553" s="383" t="s">
        <v>54</v>
      </c>
      <c r="D553" s="369"/>
      <c r="E553" s="371"/>
      <c r="F553" s="139" t="s">
        <v>57</v>
      </c>
      <c r="G553" s="230" t="s">
        <v>56</v>
      </c>
      <c r="H553" s="276" t="s">
        <v>55</v>
      </c>
      <c r="I553" s="275" t="s">
        <v>57</v>
      </c>
      <c r="J553" s="276" t="s">
        <v>56</v>
      </c>
      <c r="K553" s="276" t="s">
        <v>55</v>
      </c>
      <c r="L553" s="159" t="s">
        <v>57</v>
      </c>
      <c r="M553" s="263" t="s">
        <v>56</v>
      </c>
      <c r="N553" s="263" t="s">
        <v>55</v>
      </c>
      <c r="O553" s="159" t="s">
        <v>57</v>
      </c>
      <c r="P553" s="263" t="s">
        <v>56</v>
      </c>
      <c r="Q553" s="263" t="s">
        <v>55</v>
      </c>
      <c r="R553" s="165" t="s">
        <v>57</v>
      </c>
      <c r="S553" s="392" t="s">
        <v>56</v>
      </c>
      <c r="T553" s="297" t="s">
        <v>55</v>
      </c>
      <c r="U553" s="292" t="s">
        <v>57</v>
      </c>
      <c r="V553" s="297" t="s">
        <v>56</v>
      </c>
      <c r="W553" s="297" t="s">
        <v>55</v>
      </c>
      <c r="X553" s="310" t="s">
        <v>57</v>
      </c>
      <c r="Y553" s="313" t="s">
        <v>56</v>
      </c>
      <c r="Z553" s="313" t="s">
        <v>55</v>
      </c>
      <c r="AA553" s="310" t="s">
        <v>57</v>
      </c>
      <c r="AB553" s="313" t="s">
        <v>56</v>
      </c>
      <c r="AC553" s="313" t="s">
        <v>55</v>
      </c>
      <c r="AD553" s="201" t="s">
        <v>57</v>
      </c>
      <c r="AE553" s="325" t="s">
        <v>56</v>
      </c>
      <c r="AF553" s="325" t="s">
        <v>55</v>
      </c>
      <c r="AG553" s="201" t="s">
        <v>57</v>
      </c>
      <c r="AH553" s="325" t="s">
        <v>56</v>
      </c>
      <c r="AI553" s="325" t="s">
        <v>55</v>
      </c>
      <c r="AJ553" s="188" t="s">
        <v>57</v>
      </c>
      <c r="AK553" s="332" t="s">
        <v>56</v>
      </c>
      <c r="AL553" s="273" t="s">
        <v>55</v>
      </c>
      <c r="AM553" s="272" t="s">
        <v>57</v>
      </c>
      <c r="AN553" s="273" t="s">
        <v>56</v>
      </c>
      <c r="AO553" s="273" t="s">
        <v>55</v>
      </c>
    </row>
    <row r="554" spans="1:42" ht="15.75" thickBot="1">
      <c r="A554" s="387">
        <v>326</v>
      </c>
      <c r="B554" s="375"/>
      <c r="C554" s="375" t="s">
        <v>39</v>
      </c>
      <c r="D554" s="363" t="s">
        <v>161</v>
      </c>
      <c r="E554" s="366" t="s">
        <v>16</v>
      </c>
      <c r="F554" s="986">
        <v>732.75840000000017</v>
      </c>
      <c r="G554" s="986">
        <v>945.64800000000002</v>
      </c>
      <c r="H554" s="986">
        <v>959.90400000000022</v>
      </c>
      <c r="I554" s="986">
        <v>666.14400000000012</v>
      </c>
      <c r="J554" s="986">
        <v>859.68000000000006</v>
      </c>
      <c r="K554" s="986">
        <v>872.64</v>
      </c>
      <c r="L554" s="987">
        <v>1200</v>
      </c>
      <c r="M554" s="987">
        <v>1300</v>
      </c>
      <c r="N554" s="988">
        <v>1400</v>
      </c>
      <c r="O554" s="987">
        <v>1170</v>
      </c>
      <c r="P554" s="987">
        <v>1270</v>
      </c>
      <c r="Q554" s="988">
        <v>1370</v>
      </c>
      <c r="R554" s="989">
        <v>500</v>
      </c>
      <c r="S554" s="989">
        <v>270</v>
      </c>
      <c r="T554" s="990">
        <v>540</v>
      </c>
      <c r="U554" s="989">
        <v>450</v>
      </c>
      <c r="V554" s="989">
        <v>470</v>
      </c>
      <c r="W554" s="990">
        <v>490</v>
      </c>
      <c r="X554" s="991">
        <v>1300</v>
      </c>
      <c r="Y554" s="991">
        <v>1500</v>
      </c>
      <c r="Z554" s="992">
        <v>1600</v>
      </c>
      <c r="AA554" s="993">
        <v>1300</v>
      </c>
      <c r="AB554" s="993">
        <v>1500</v>
      </c>
      <c r="AC554" s="992">
        <v>1600</v>
      </c>
      <c r="AD554" s="994">
        <v>800</v>
      </c>
      <c r="AE554" s="994">
        <v>850</v>
      </c>
      <c r="AF554" s="995">
        <v>900</v>
      </c>
      <c r="AG554" s="994">
        <v>750</v>
      </c>
      <c r="AH554" s="994">
        <v>800</v>
      </c>
      <c r="AI554" s="995">
        <v>850</v>
      </c>
      <c r="AJ554" s="913">
        <f t="shared" ref="AJ554:AL554" si="68">SUM(AM554*1.05)</f>
        <v>787.5</v>
      </c>
      <c r="AK554" s="913">
        <f t="shared" si="68"/>
        <v>840</v>
      </c>
      <c r="AL554" s="913">
        <f t="shared" si="68"/>
        <v>892.5</v>
      </c>
      <c r="AM554" s="913">
        <v>750</v>
      </c>
      <c r="AN554" s="913">
        <v>800</v>
      </c>
      <c r="AO554" s="914">
        <v>850</v>
      </c>
      <c r="AP554" s="997"/>
    </row>
    <row r="555" spans="1:42" ht="15.75" thickBot="1">
      <c r="A555" s="368"/>
      <c r="B555" s="371"/>
      <c r="C555" s="371"/>
      <c r="D555" s="371"/>
      <c r="E555" s="364"/>
      <c r="F555" s="142"/>
      <c r="G555" s="142"/>
      <c r="H555" s="221"/>
      <c r="I555" s="221"/>
      <c r="J555" s="221"/>
      <c r="K555" s="222"/>
      <c r="L555" s="152"/>
      <c r="M555" s="152"/>
      <c r="N555" s="152"/>
      <c r="O555" s="152"/>
      <c r="P555" s="152"/>
      <c r="Q555" s="153"/>
      <c r="R555" s="171"/>
      <c r="S555" s="282"/>
      <c r="T555" s="280"/>
      <c r="U555" s="280"/>
      <c r="V555" s="280"/>
      <c r="W555" s="281"/>
      <c r="X555" s="305"/>
      <c r="Y555" s="305"/>
      <c r="Z555" s="305"/>
      <c r="AA555" s="305"/>
      <c r="AB555" s="305"/>
      <c r="AC555" s="306"/>
      <c r="AD555" s="204"/>
      <c r="AE555" s="204"/>
      <c r="AF555" s="204"/>
      <c r="AG555" s="204"/>
      <c r="AH555" s="204"/>
      <c r="AI555" s="205"/>
      <c r="AJ555" s="191"/>
      <c r="AK555" s="191"/>
      <c r="AL555" s="267"/>
      <c r="AM555" s="267"/>
      <c r="AN555" s="267"/>
      <c r="AO555" s="200"/>
    </row>
    <row r="556" spans="1:42">
      <c r="A556" s="368"/>
      <c r="B556" s="371"/>
      <c r="C556" s="381" t="s">
        <v>50</v>
      </c>
      <c r="D556" s="371"/>
      <c r="E556" s="371"/>
      <c r="F556" s="142"/>
      <c r="G556" s="142"/>
      <c r="H556" s="221"/>
      <c r="I556" s="221"/>
      <c r="J556" s="221"/>
      <c r="K556" s="222"/>
      <c r="L556" s="152"/>
      <c r="M556" s="152"/>
      <c r="N556" s="152"/>
      <c r="O556" s="152"/>
      <c r="P556" s="152"/>
      <c r="Q556" s="153"/>
      <c r="R556" s="171"/>
      <c r="S556" s="282"/>
      <c r="T556" s="280"/>
      <c r="U556" s="280"/>
      <c r="V556" s="280"/>
      <c r="W556" s="281"/>
      <c r="X556" s="305"/>
      <c r="Y556" s="305"/>
      <c r="Z556" s="305"/>
      <c r="AA556" s="305"/>
      <c r="AB556" s="305"/>
      <c r="AC556" s="306"/>
      <c r="AD556" s="204"/>
      <c r="AE556" s="204"/>
      <c r="AF556" s="204"/>
      <c r="AG556" s="204"/>
      <c r="AH556" s="204"/>
      <c r="AI556" s="205"/>
      <c r="AJ556" s="191"/>
      <c r="AK556" s="191"/>
      <c r="AL556" s="267"/>
      <c r="AM556" s="267"/>
      <c r="AN556" s="267"/>
      <c r="AO556" s="200"/>
    </row>
    <row r="557" spans="1:42" ht="15.75" thickBot="1">
      <c r="A557" s="368"/>
      <c r="B557" s="371"/>
      <c r="C557" s="382" t="s">
        <v>79</v>
      </c>
      <c r="D557" s="371"/>
      <c r="E557" s="371"/>
      <c r="F557" s="142"/>
      <c r="G557" s="142"/>
      <c r="H557" s="221"/>
      <c r="I557" s="221"/>
      <c r="J557" s="221"/>
      <c r="K557" s="222"/>
      <c r="L557" s="152"/>
      <c r="M557" s="152"/>
      <c r="N557" s="152"/>
      <c r="O557" s="152"/>
      <c r="P557" s="152"/>
      <c r="Q557" s="153"/>
      <c r="R557" s="171"/>
      <c r="S557" s="282"/>
      <c r="T557" s="280"/>
      <c r="U557" s="280"/>
      <c r="V557" s="280"/>
      <c r="W557" s="281"/>
      <c r="X557" s="305"/>
      <c r="Y557" s="305"/>
      <c r="Z557" s="305"/>
      <c r="AA557" s="305"/>
      <c r="AB557" s="305"/>
      <c r="AC557" s="306"/>
      <c r="AD557" s="204"/>
      <c r="AE557" s="204"/>
      <c r="AF557" s="204"/>
      <c r="AG557" s="204"/>
      <c r="AH557" s="204"/>
      <c r="AI557" s="205"/>
      <c r="AJ557" s="191"/>
      <c r="AK557" s="191"/>
      <c r="AL557" s="267"/>
      <c r="AM557" s="267"/>
      <c r="AN557" s="267"/>
      <c r="AO557" s="200"/>
    </row>
    <row r="558" spans="1:42" ht="15.75" thickBot="1">
      <c r="A558" s="368"/>
      <c r="B558" s="371"/>
      <c r="C558" s="383" t="s">
        <v>54</v>
      </c>
      <c r="D558" s="369"/>
      <c r="E558" s="371"/>
      <c r="F558" s="139" t="s">
        <v>37</v>
      </c>
      <c r="G558" s="350" t="s">
        <v>38</v>
      </c>
      <c r="H558" s="275" t="s">
        <v>45</v>
      </c>
      <c r="I558" s="275" t="s">
        <v>37</v>
      </c>
      <c r="J558" s="351" t="s">
        <v>38</v>
      </c>
      <c r="K558" s="275" t="s">
        <v>45</v>
      </c>
      <c r="L558" s="159" t="s">
        <v>37</v>
      </c>
      <c r="M558" s="389" t="s">
        <v>38</v>
      </c>
      <c r="N558" s="159" t="s">
        <v>45</v>
      </c>
      <c r="O558" s="159" t="s">
        <v>37</v>
      </c>
      <c r="P558" s="389" t="s">
        <v>38</v>
      </c>
      <c r="Q558" s="159" t="s">
        <v>45</v>
      </c>
      <c r="R558" s="165" t="s">
        <v>37</v>
      </c>
      <c r="S558" s="390" t="s">
        <v>38</v>
      </c>
      <c r="T558" s="292" t="s">
        <v>45</v>
      </c>
      <c r="U558" s="292" t="s">
        <v>37</v>
      </c>
      <c r="V558" s="391" t="s">
        <v>38</v>
      </c>
      <c r="W558" s="292" t="s">
        <v>45</v>
      </c>
      <c r="X558" s="310" t="s">
        <v>37</v>
      </c>
      <c r="Y558" s="393" t="s">
        <v>38</v>
      </c>
      <c r="Z558" s="310" t="s">
        <v>45</v>
      </c>
      <c r="AA558" s="310" t="s">
        <v>37</v>
      </c>
      <c r="AB558" s="393" t="s">
        <v>38</v>
      </c>
      <c r="AC558" s="310" t="s">
        <v>45</v>
      </c>
      <c r="AD558" s="201" t="s">
        <v>37</v>
      </c>
      <c r="AE558" s="394" t="s">
        <v>38</v>
      </c>
      <c r="AF558" s="201" t="s">
        <v>45</v>
      </c>
      <c r="AG558" s="201" t="s">
        <v>37</v>
      </c>
      <c r="AH558" s="394" t="s">
        <v>38</v>
      </c>
      <c r="AI558" s="201" t="s">
        <v>45</v>
      </c>
      <c r="AJ558" s="188" t="s">
        <v>37</v>
      </c>
      <c r="AK558" s="1094">
        <v>0</v>
      </c>
      <c r="AL558" s="272" t="s">
        <v>45</v>
      </c>
      <c r="AM558" s="272" t="s">
        <v>37</v>
      </c>
      <c r="AN558" s="396" t="s">
        <v>38</v>
      </c>
      <c r="AO558" s="272" t="s">
        <v>45</v>
      </c>
    </row>
    <row r="559" spans="1:42" ht="15.75" thickBot="1">
      <c r="A559" s="387">
        <v>327</v>
      </c>
      <c r="B559" s="375"/>
      <c r="C559" s="375" t="s">
        <v>39</v>
      </c>
      <c r="D559" s="363" t="s">
        <v>161</v>
      </c>
      <c r="E559" s="366" t="s">
        <v>16</v>
      </c>
      <c r="F559" s="986">
        <v>414.00304000000006</v>
      </c>
      <c r="G559" s="986">
        <v>434.7002</v>
      </c>
      <c r="H559" s="986">
        <v>456.43708000000004</v>
      </c>
      <c r="I559" s="986">
        <v>376.36640000000006</v>
      </c>
      <c r="J559" s="986">
        <v>395.18200000000002</v>
      </c>
      <c r="K559" s="986">
        <v>414.94280000000003</v>
      </c>
      <c r="L559" s="987">
        <v>600</v>
      </c>
      <c r="M559" s="987">
        <v>610</v>
      </c>
      <c r="N559" s="988">
        <v>620</v>
      </c>
      <c r="O559" s="987">
        <v>550</v>
      </c>
      <c r="P559" s="987">
        <v>560</v>
      </c>
      <c r="Q559" s="988">
        <v>570</v>
      </c>
      <c r="R559" s="989">
        <v>250</v>
      </c>
      <c r="S559" s="989">
        <v>270</v>
      </c>
      <c r="T559" s="990">
        <v>290</v>
      </c>
      <c r="U559" s="989">
        <v>225</v>
      </c>
      <c r="V559" s="989">
        <v>245</v>
      </c>
      <c r="W559" s="990">
        <v>265</v>
      </c>
      <c r="X559" s="991">
        <v>600</v>
      </c>
      <c r="Y559" s="991">
        <v>650</v>
      </c>
      <c r="Z559" s="992">
        <v>700</v>
      </c>
      <c r="AA559" s="993">
        <v>600</v>
      </c>
      <c r="AB559" s="993">
        <v>650</v>
      </c>
      <c r="AC559" s="992">
        <v>700</v>
      </c>
      <c r="AD559" s="994">
        <v>500</v>
      </c>
      <c r="AE559" s="994">
        <v>550</v>
      </c>
      <c r="AF559" s="995">
        <v>600</v>
      </c>
      <c r="AG559" s="994">
        <v>450</v>
      </c>
      <c r="AH559" s="994">
        <v>500</v>
      </c>
      <c r="AI559" s="995">
        <v>550</v>
      </c>
      <c r="AJ559" s="913">
        <f t="shared" ref="AJ559:AL559" si="69">SUM(AM559*1.05)</f>
        <v>409.5</v>
      </c>
      <c r="AK559" s="913">
        <f t="shared" si="69"/>
        <v>446.25</v>
      </c>
      <c r="AL559" s="913">
        <f t="shared" si="69"/>
        <v>462</v>
      </c>
      <c r="AM559" s="913">
        <v>390</v>
      </c>
      <c r="AN559" s="913">
        <v>425</v>
      </c>
      <c r="AO559" s="914">
        <v>440</v>
      </c>
      <c r="AP559" s="997"/>
    </row>
    <row r="560" spans="1:42" ht="15.75" thickBot="1">
      <c r="A560" s="368"/>
      <c r="B560" s="371"/>
      <c r="C560" s="378"/>
      <c r="D560" s="371"/>
      <c r="E560" s="358"/>
      <c r="F560" s="142"/>
      <c r="G560" s="142"/>
      <c r="H560" s="221"/>
      <c r="I560" s="221"/>
      <c r="J560" s="221"/>
      <c r="K560" s="222"/>
      <c r="L560" s="152"/>
      <c r="M560" s="152"/>
      <c r="N560" s="152"/>
      <c r="O560" s="152"/>
      <c r="P560" s="152"/>
      <c r="Q560" s="153"/>
      <c r="R560" s="171"/>
      <c r="S560" s="282"/>
      <c r="T560" s="280"/>
      <c r="U560" s="280"/>
      <c r="V560" s="280"/>
      <c r="W560" s="281"/>
      <c r="X560" s="305"/>
      <c r="Y560" s="305"/>
      <c r="Z560" s="305"/>
      <c r="AA560" s="305"/>
      <c r="AB560" s="305"/>
      <c r="AC560" s="306"/>
      <c r="AD560" s="204"/>
      <c r="AE560" s="204"/>
      <c r="AF560" s="204"/>
      <c r="AG560" s="204"/>
      <c r="AH560" s="204"/>
      <c r="AI560" s="205"/>
      <c r="AJ560" s="191"/>
      <c r="AK560" s="191"/>
      <c r="AL560" s="267"/>
      <c r="AM560" s="267"/>
      <c r="AN560" s="267"/>
      <c r="AO560" s="200"/>
    </row>
    <row r="561" spans="1:44">
      <c r="A561" s="368"/>
      <c r="B561" s="371"/>
      <c r="C561" s="384" t="s">
        <v>51</v>
      </c>
      <c r="D561" s="371"/>
      <c r="E561" s="364"/>
      <c r="F561" s="142"/>
      <c r="G561" s="142"/>
      <c r="H561" s="221"/>
      <c r="I561" s="221"/>
      <c r="J561" s="221"/>
      <c r="K561" s="222"/>
      <c r="L561" s="152"/>
      <c r="M561" s="152"/>
      <c r="N561" s="152"/>
      <c r="O561" s="152"/>
      <c r="P561" s="152"/>
      <c r="Q561" s="153"/>
      <c r="R561" s="171"/>
      <c r="S561" s="282"/>
      <c r="T561" s="280"/>
      <c r="U561" s="280"/>
      <c r="V561" s="280"/>
      <c r="W561" s="281"/>
      <c r="X561" s="305"/>
      <c r="Y561" s="305"/>
      <c r="Z561" s="305"/>
      <c r="AA561" s="305"/>
      <c r="AB561" s="305"/>
      <c r="AC561" s="306"/>
      <c r="AD561" s="204"/>
      <c r="AE561" s="204"/>
      <c r="AF561" s="204"/>
      <c r="AG561" s="204"/>
      <c r="AH561" s="204"/>
      <c r="AI561" s="205"/>
      <c r="AJ561" s="191"/>
      <c r="AK561" s="191"/>
      <c r="AL561" s="267"/>
      <c r="AM561" s="267"/>
      <c r="AN561" s="267"/>
      <c r="AO561" s="200"/>
    </row>
    <row r="562" spans="1:44" ht="15.75" thickBot="1">
      <c r="A562" s="368"/>
      <c r="B562" s="371"/>
      <c r="C562" s="382" t="s">
        <v>79</v>
      </c>
      <c r="D562" s="371"/>
      <c r="E562" s="364"/>
      <c r="F562" s="142"/>
      <c r="G562" s="142"/>
      <c r="H562" s="221"/>
      <c r="I562" s="221"/>
      <c r="J562" s="221"/>
      <c r="K562" s="222"/>
      <c r="L562" s="152"/>
      <c r="M562" s="152"/>
      <c r="N562" s="152"/>
      <c r="O562" s="152"/>
      <c r="P562" s="152"/>
      <c r="Q562" s="153"/>
      <c r="R562" s="171"/>
      <c r="S562" s="282"/>
      <c r="T562" s="280"/>
      <c r="U562" s="280"/>
      <c r="V562" s="280"/>
      <c r="W562" s="281"/>
      <c r="X562" s="305"/>
      <c r="Y562" s="305"/>
      <c r="Z562" s="305"/>
      <c r="AA562" s="305"/>
      <c r="AB562" s="305"/>
      <c r="AC562" s="306"/>
      <c r="AD562" s="204"/>
      <c r="AE562" s="204"/>
      <c r="AF562" s="204"/>
      <c r="AG562" s="204"/>
      <c r="AH562" s="204"/>
      <c r="AI562" s="205"/>
      <c r="AJ562" s="191"/>
      <c r="AK562" s="191"/>
      <c r="AL562" s="267"/>
      <c r="AM562" s="267"/>
      <c r="AN562" s="267"/>
      <c r="AO562" s="200"/>
    </row>
    <row r="563" spans="1:44" ht="15.75" thickBot="1">
      <c r="A563" s="368"/>
      <c r="B563" s="371"/>
      <c r="C563" s="383" t="s">
        <v>54</v>
      </c>
      <c r="D563" s="369"/>
      <c r="E563" s="371"/>
      <c r="F563" s="139" t="s">
        <v>57</v>
      </c>
      <c r="G563" s="230" t="s">
        <v>56</v>
      </c>
      <c r="H563" s="276" t="s">
        <v>55</v>
      </c>
      <c r="I563" s="275" t="s">
        <v>57</v>
      </c>
      <c r="J563" s="276" t="s">
        <v>56</v>
      </c>
      <c r="K563" s="276" t="s">
        <v>55</v>
      </c>
      <c r="L563" s="159" t="s">
        <v>57</v>
      </c>
      <c r="M563" s="263" t="s">
        <v>56</v>
      </c>
      <c r="N563" s="263" t="s">
        <v>55</v>
      </c>
      <c r="O563" s="159" t="s">
        <v>57</v>
      </c>
      <c r="P563" s="263" t="s">
        <v>56</v>
      </c>
      <c r="Q563" s="263" t="s">
        <v>55</v>
      </c>
      <c r="R563" s="165" t="s">
        <v>57</v>
      </c>
      <c r="S563" s="392" t="s">
        <v>56</v>
      </c>
      <c r="T563" s="297" t="s">
        <v>55</v>
      </c>
      <c r="U563" s="292" t="s">
        <v>57</v>
      </c>
      <c r="V563" s="297" t="s">
        <v>56</v>
      </c>
      <c r="W563" s="297" t="s">
        <v>55</v>
      </c>
      <c r="X563" s="310" t="s">
        <v>57</v>
      </c>
      <c r="Y563" s="313" t="s">
        <v>56</v>
      </c>
      <c r="Z563" s="313" t="s">
        <v>55</v>
      </c>
      <c r="AA563" s="310" t="s">
        <v>57</v>
      </c>
      <c r="AB563" s="313" t="s">
        <v>56</v>
      </c>
      <c r="AC563" s="313" t="s">
        <v>55</v>
      </c>
      <c r="AD563" s="201" t="s">
        <v>57</v>
      </c>
      <c r="AE563" s="325" t="s">
        <v>56</v>
      </c>
      <c r="AF563" s="325" t="s">
        <v>55</v>
      </c>
      <c r="AG563" s="201" t="s">
        <v>57</v>
      </c>
      <c r="AH563" s="325" t="s">
        <v>56</v>
      </c>
      <c r="AI563" s="325" t="s">
        <v>55</v>
      </c>
      <c r="AJ563" s="188" t="s">
        <v>57</v>
      </c>
      <c r="AK563" s="332" t="s">
        <v>56</v>
      </c>
      <c r="AL563" s="273" t="s">
        <v>55</v>
      </c>
      <c r="AM563" s="272" t="s">
        <v>57</v>
      </c>
      <c r="AN563" s="273" t="s">
        <v>56</v>
      </c>
      <c r="AO563" s="273" t="s">
        <v>55</v>
      </c>
    </row>
    <row r="564" spans="1:44" ht="15.75" thickBot="1">
      <c r="A564" s="387">
        <v>328</v>
      </c>
      <c r="B564" s="375"/>
      <c r="C564" s="375" t="s">
        <v>39</v>
      </c>
      <c r="D564" s="363" t="s">
        <v>161</v>
      </c>
      <c r="E564" s="366" t="s">
        <v>16</v>
      </c>
      <c r="F564" s="986">
        <v>692.04960000000017</v>
      </c>
      <c r="G564" s="986">
        <v>893.11199999999997</v>
      </c>
      <c r="H564" s="986">
        <v>906.57600000000014</v>
      </c>
      <c r="I564" s="986">
        <v>629.13600000000008</v>
      </c>
      <c r="J564" s="986">
        <v>811.92000000000007</v>
      </c>
      <c r="K564" s="986">
        <v>824.16</v>
      </c>
      <c r="L564" s="987">
        <v>1200</v>
      </c>
      <c r="M564" s="987">
        <v>1300</v>
      </c>
      <c r="N564" s="988">
        <v>1400</v>
      </c>
      <c r="O564" s="987">
        <v>1170</v>
      </c>
      <c r="P564" s="987">
        <v>1270</v>
      </c>
      <c r="Q564" s="988">
        <v>1370</v>
      </c>
      <c r="R564" s="989">
        <v>500</v>
      </c>
      <c r="S564" s="989">
        <v>520</v>
      </c>
      <c r="T564" s="990">
        <v>540</v>
      </c>
      <c r="U564" s="989">
        <v>450</v>
      </c>
      <c r="V564" s="989">
        <v>470</v>
      </c>
      <c r="W564" s="990">
        <v>490</v>
      </c>
      <c r="X564" s="991">
        <v>1300</v>
      </c>
      <c r="Y564" s="991">
        <v>1500</v>
      </c>
      <c r="Z564" s="992">
        <v>1600</v>
      </c>
      <c r="AA564" s="993">
        <v>1300</v>
      </c>
      <c r="AB564" s="993">
        <v>1500</v>
      </c>
      <c r="AC564" s="992">
        <v>1600</v>
      </c>
      <c r="AD564" s="994">
        <v>1000</v>
      </c>
      <c r="AE564" s="994">
        <v>1050</v>
      </c>
      <c r="AF564" s="995">
        <v>1200</v>
      </c>
      <c r="AG564" s="994">
        <v>900</v>
      </c>
      <c r="AH564" s="994">
        <v>1000</v>
      </c>
      <c r="AI564" s="995">
        <v>1150</v>
      </c>
      <c r="AJ564" s="913">
        <f t="shared" ref="AJ564:AL564" si="70">SUM(AM564*1.05)</f>
        <v>787.5</v>
      </c>
      <c r="AK564" s="913">
        <f t="shared" si="70"/>
        <v>840</v>
      </c>
      <c r="AL564" s="913">
        <f t="shared" si="70"/>
        <v>892.5</v>
      </c>
      <c r="AM564" s="913">
        <v>750</v>
      </c>
      <c r="AN564" s="913">
        <v>800</v>
      </c>
      <c r="AO564" s="914">
        <v>850</v>
      </c>
      <c r="AP564" s="997"/>
      <c r="AQ564" s="997"/>
      <c r="AR564" s="997"/>
    </row>
    <row r="565" spans="1:44">
      <c r="A565" s="368"/>
      <c r="B565" s="371"/>
      <c r="C565" s="371"/>
      <c r="D565" s="371"/>
      <c r="E565" s="364"/>
      <c r="F565" s="539"/>
      <c r="G565" s="539"/>
      <c r="H565" s="540"/>
      <c r="I565" s="540"/>
      <c r="J565" s="540"/>
      <c r="K565" s="541"/>
      <c r="L565" s="506"/>
      <c r="M565" s="506"/>
      <c r="N565" s="506"/>
      <c r="O565" s="506"/>
      <c r="P565" s="506"/>
      <c r="Q565" s="507"/>
      <c r="R565" s="508"/>
      <c r="S565" s="508"/>
      <c r="T565" s="542"/>
      <c r="U565" s="542"/>
      <c r="V565" s="542"/>
      <c r="W565" s="543"/>
      <c r="X565" s="510"/>
      <c r="Y565" s="510"/>
      <c r="Z565" s="305"/>
      <c r="AA565" s="305"/>
      <c r="AB565" s="305"/>
      <c r="AC565" s="306"/>
      <c r="AD565" s="512"/>
      <c r="AE565" s="512"/>
      <c r="AF565" s="512"/>
      <c r="AG565" s="512"/>
      <c r="AH565" s="512"/>
      <c r="AI565" s="513"/>
      <c r="AJ565" s="514"/>
      <c r="AK565" s="514"/>
      <c r="AL565" s="544"/>
      <c r="AM565" s="544"/>
      <c r="AN565" s="544"/>
      <c r="AO565" s="545"/>
    </row>
    <row r="566" spans="1:44">
      <c r="A566" s="368"/>
      <c r="B566" s="371"/>
      <c r="C566" s="378" t="s">
        <v>52</v>
      </c>
      <c r="D566" s="371"/>
      <c r="E566" s="358"/>
      <c r="F566" s="142"/>
      <c r="G566" s="142"/>
      <c r="H566" s="221"/>
      <c r="I566" s="221"/>
      <c r="J566" s="221"/>
      <c r="K566" s="222"/>
      <c r="L566" s="152"/>
      <c r="M566" s="152"/>
      <c r="N566" s="152"/>
      <c r="O566" s="152"/>
      <c r="P566" s="152"/>
      <c r="Q566" s="153"/>
      <c r="R566" s="171"/>
      <c r="S566" s="282"/>
      <c r="T566" s="280"/>
      <c r="U566" s="280"/>
      <c r="V566" s="280"/>
      <c r="W566" s="281"/>
      <c r="X566" s="305"/>
      <c r="Y566" s="305"/>
      <c r="Z566" s="305"/>
      <c r="AA566" s="305"/>
      <c r="AB566" s="305"/>
      <c r="AC566" s="306"/>
      <c r="AD566" s="204"/>
      <c r="AE566" s="204"/>
      <c r="AF566" s="204"/>
      <c r="AG566" s="204"/>
      <c r="AH566" s="204"/>
      <c r="AI566" s="205"/>
      <c r="AJ566" s="191"/>
      <c r="AK566" s="191"/>
      <c r="AL566" s="267"/>
      <c r="AM566" s="267"/>
      <c r="AN566" s="267"/>
      <c r="AO566" s="200"/>
    </row>
    <row r="567" spans="1:44" ht="15.75" thickBot="1">
      <c r="A567" s="368"/>
      <c r="B567" s="371"/>
      <c r="C567" s="371"/>
      <c r="D567" s="371"/>
      <c r="E567" s="371"/>
      <c r="F567" s="539"/>
      <c r="G567" s="539"/>
      <c r="H567" s="540"/>
      <c r="I567" s="540"/>
      <c r="J567" s="540"/>
      <c r="K567" s="541"/>
      <c r="L567" s="506"/>
      <c r="M567" s="506"/>
      <c r="N567" s="506"/>
      <c r="O567" s="506"/>
      <c r="P567" s="506"/>
      <c r="Q567" s="507"/>
      <c r="R567" s="508"/>
      <c r="S567" s="508"/>
      <c r="T567" s="542"/>
      <c r="U567" s="542"/>
      <c r="V567" s="542"/>
      <c r="W567" s="543"/>
      <c r="X567" s="510"/>
      <c r="Y567" s="510"/>
      <c r="Z567" s="305"/>
      <c r="AA567" s="305"/>
      <c r="AB567" s="305"/>
      <c r="AC567" s="306"/>
      <c r="AD567" s="512"/>
      <c r="AE567" s="512"/>
      <c r="AF567" s="512"/>
      <c r="AG567" s="512"/>
      <c r="AH567" s="512"/>
      <c r="AI567" s="513"/>
      <c r="AJ567" s="514"/>
      <c r="AK567" s="514"/>
      <c r="AL567" s="544"/>
      <c r="AM567" s="544"/>
      <c r="AN567" s="544"/>
      <c r="AO567" s="545"/>
      <c r="AP567" s="538"/>
    </row>
    <row r="568" spans="1:44" ht="16.5" thickBot="1">
      <c r="A568" s="374"/>
      <c r="B568" s="375"/>
      <c r="C568" s="380" t="s">
        <v>31</v>
      </c>
      <c r="D568" s="375"/>
      <c r="E568" s="592" t="s">
        <v>18</v>
      </c>
      <c r="F568" s="1078">
        <v>0.05</v>
      </c>
      <c r="G568" s="998"/>
      <c r="H568" s="1078">
        <v>0</v>
      </c>
      <c r="I568" s="1089"/>
      <c r="J568" s="1078">
        <v>0</v>
      </c>
      <c r="K568" s="999"/>
      <c r="L568" s="1092">
        <v>0.02</v>
      </c>
      <c r="M568" s="1000"/>
      <c r="N568" s="1092">
        <v>0.02</v>
      </c>
      <c r="O568" s="1000"/>
      <c r="P568" s="1078">
        <v>0</v>
      </c>
      <c r="Q568" s="1000"/>
      <c r="R568" s="1092">
        <v>0</v>
      </c>
      <c r="S568" s="1001"/>
      <c r="T568" s="1002"/>
      <c r="U568" s="1002"/>
      <c r="V568" s="1002"/>
      <c r="W568" s="1003"/>
      <c r="X568" s="1097">
        <v>0.02</v>
      </c>
      <c r="Y568" s="1004"/>
      <c r="Z568" s="1004"/>
      <c r="AA568" s="1004"/>
      <c r="AB568" s="1004"/>
      <c r="AC568" s="1005"/>
      <c r="AD568" s="1006">
        <v>0.02</v>
      </c>
      <c r="AE568" s="1007"/>
      <c r="AF568" s="1007"/>
      <c r="AG568" s="1007"/>
      <c r="AH568" s="1007"/>
      <c r="AI568" s="1008"/>
      <c r="AJ568" s="1093">
        <v>0</v>
      </c>
      <c r="AK568" s="915"/>
      <c r="AL568" s="1009"/>
      <c r="AM568" s="1009"/>
      <c r="AN568" s="1009"/>
      <c r="AO568" s="1010"/>
      <c r="AP568" s="1011"/>
      <c r="AQ568" s="1011"/>
      <c r="AR568" s="1011"/>
    </row>
    <row r="571" spans="1:44" ht="15.75" thickBot="1"/>
    <row r="572" spans="1:44" ht="15.75" thickBot="1">
      <c r="A572" s="368"/>
      <c r="B572" s="371"/>
      <c r="C572" s="1142" t="s">
        <v>241</v>
      </c>
      <c r="D572" s="371"/>
      <c r="E572" s="358"/>
      <c r="F572" s="1129" t="s">
        <v>255</v>
      </c>
      <c r="G572" s="1130"/>
      <c r="H572" s="1130"/>
      <c r="I572" s="1131"/>
      <c r="J572" s="1144" t="s">
        <v>248</v>
      </c>
      <c r="K572" s="1145"/>
      <c r="L572" s="1145"/>
      <c r="M572" s="1146"/>
      <c r="N572" s="1147" t="s">
        <v>250</v>
      </c>
      <c r="O572" s="1148"/>
      <c r="P572" s="1148"/>
      <c r="Q572" s="1149"/>
      <c r="R572" s="1150" t="s">
        <v>252</v>
      </c>
      <c r="S572" s="1151"/>
      <c r="T572" s="1151"/>
      <c r="U572" s="1152"/>
      <c r="V572" s="1136" t="s">
        <v>251</v>
      </c>
      <c r="W572" s="1137"/>
      <c r="X572" s="1137"/>
      <c r="Y572" s="1138"/>
      <c r="Z572" s="1139" t="s">
        <v>257</v>
      </c>
      <c r="AA572" s="1140"/>
      <c r="AB572" s="1140"/>
      <c r="AC572" s="1141"/>
    </row>
    <row r="573" spans="1:44">
      <c r="A573" s="368"/>
      <c r="B573" s="371"/>
      <c r="C573" s="1143"/>
      <c r="D573" s="365"/>
      <c r="E573" s="355" t="s">
        <v>3</v>
      </c>
      <c r="F573" s="139" t="s">
        <v>3</v>
      </c>
      <c r="G573" s="350" t="s">
        <v>3</v>
      </c>
      <c r="H573" s="275" t="s">
        <v>3</v>
      </c>
      <c r="I573" s="276" t="s">
        <v>3</v>
      </c>
      <c r="J573" s="150" t="s">
        <v>3</v>
      </c>
      <c r="K573" s="398" t="s">
        <v>3</v>
      </c>
      <c r="L573" s="150" t="s">
        <v>3</v>
      </c>
      <c r="M573" s="399" t="s">
        <v>3</v>
      </c>
      <c r="N573" s="165" t="s">
        <v>3</v>
      </c>
      <c r="O573" s="390" t="s">
        <v>3</v>
      </c>
      <c r="P573" s="292" t="s">
        <v>3</v>
      </c>
      <c r="Q573" s="297" t="s">
        <v>3</v>
      </c>
      <c r="R573" s="310" t="s">
        <v>3</v>
      </c>
      <c r="S573" s="393" t="s">
        <v>3</v>
      </c>
      <c r="T573" s="310" t="s">
        <v>3</v>
      </c>
      <c r="U573" s="313" t="s">
        <v>3</v>
      </c>
      <c r="V573" s="201" t="s">
        <v>3</v>
      </c>
      <c r="W573" s="394" t="s">
        <v>3</v>
      </c>
      <c r="X573" s="201" t="s">
        <v>3</v>
      </c>
      <c r="Y573" s="325" t="s">
        <v>3</v>
      </c>
      <c r="Z573" s="188" t="s">
        <v>3</v>
      </c>
      <c r="AA573" s="395" t="s">
        <v>3</v>
      </c>
      <c r="AB573" s="272" t="s">
        <v>3</v>
      </c>
      <c r="AC573" s="273" t="s">
        <v>3</v>
      </c>
    </row>
    <row r="574" spans="1:44">
      <c r="A574" s="368"/>
      <c r="B574" s="371"/>
      <c r="C574" s="1143"/>
      <c r="D574" s="371"/>
      <c r="E574" s="354" t="s">
        <v>35</v>
      </c>
      <c r="F574" s="140" t="s">
        <v>8</v>
      </c>
      <c r="G574" s="147" t="s">
        <v>8</v>
      </c>
      <c r="H574" s="219" t="s">
        <v>8</v>
      </c>
      <c r="I574" s="397" t="s">
        <v>8</v>
      </c>
      <c r="J574" s="150" t="s">
        <v>8</v>
      </c>
      <c r="K574" s="162" t="s">
        <v>8</v>
      </c>
      <c r="L574" s="150" t="s">
        <v>8</v>
      </c>
      <c r="M574" s="399" t="s">
        <v>8</v>
      </c>
      <c r="N574" s="167" t="s">
        <v>8</v>
      </c>
      <c r="O574" s="279" t="s">
        <v>8</v>
      </c>
      <c r="P574" s="277" t="s">
        <v>8</v>
      </c>
      <c r="Q574" s="402" t="s">
        <v>8</v>
      </c>
      <c r="R574" s="302" t="s">
        <v>8</v>
      </c>
      <c r="S574" s="304" t="s">
        <v>8</v>
      </c>
      <c r="T574" s="302" t="s">
        <v>8</v>
      </c>
      <c r="U574" s="403" t="s">
        <v>8</v>
      </c>
      <c r="V574" s="202" t="s">
        <v>8</v>
      </c>
      <c r="W574" s="212" t="s">
        <v>8</v>
      </c>
      <c r="X574" s="202" t="s">
        <v>8</v>
      </c>
      <c r="Y574" s="404" t="s">
        <v>8</v>
      </c>
      <c r="Z574" s="189" t="s">
        <v>8</v>
      </c>
      <c r="AA574" s="199" t="s">
        <v>8</v>
      </c>
      <c r="AB574" s="256" t="s">
        <v>8</v>
      </c>
      <c r="AC574" s="401" t="s">
        <v>8</v>
      </c>
    </row>
    <row r="575" spans="1:44" ht="15.75" thickBot="1">
      <c r="A575" s="368"/>
      <c r="B575" s="371"/>
      <c r="C575" s="385"/>
      <c r="D575" s="359"/>
      <c r="E575" s="354" t="s">
        <v>10</v>
      </c>
      <c r="F575" s="140" t="s">
        <v>236</v>
      </c>
      <c r="G575" s="147" t="s">
        <v>237</v>
      </c>
      <c r="H575" s="219" t="s">
        <v>238</v>
      </c>
      <c r="I575" s="397" t="s">
        <v>239</v>
      </c>
      <c r="J575" s="150" t="s">
        <v>236</v>
      </c>
      <c r="K575" s="398" t="s">
        <v>237</v>
      </c>
      <c r="L575" s="150" t="s">
        <v>238</v>
      </c>
      <c r="M575" s="399" t="s">
        <v>239</v>
      </c>
      <c r="N575" s="167" t="s">
        <v>236</v>
      </c>
      <c r="O575" s="279" t="s">
        <v>237</v>
      </c>
      <c r="P575" s="277" t="s">
        <v>238</v>
      </c>
      <c r="Q575" s="402" t="s">
        <v>239</v>
      </c>
      <c r="R575" s="302" t="s">
        <v>236</v>
      </c>
      <c r="S575" s="304" t="s">
        <v>237</v>
      </c>
      <c r="T575" s="302" t="s">
        <v>238</v>
      </c>
      <c r="U575" s="403" t="s">
        <v>239</v>
      </c>
      <c r="V575" s="202" t="s">
        <v>236</v>
      </c>
      <c r="W575" s="212" t="s">
        <v>237</v>
      </c>
      <c r="X575" s="202" t="s">
        <v>238</v>
      </c>
      <c r="Y575" s="404" t="s">
        <v>239</v>
      </c>
      <c r="Z575" s="189" t="s">
        <v>236</v>
      </c>
      <c r="AA575" s="199" t="s">
        <v>237</v>
      </c>
      <c r="AB575" s="256" t="s">
        <v>238</v>
      </c>
      <c r="AC575" s="401" t="s">
        <v>239</v>
      </c>
    </row>
    <row r="576" spans="1:44" ht="90.75" thickBot="1">
      <c r="A576" s="388">
        <v>329</v>
      </c>
      <c r="B576" s="386"/>
      <c r="C576" s="379" t="s">
        <v>242</v>
      </c>
      <c r="D576" s="450"/>
      <c r="E576" s="591" t="s">
        <v>240</v>
      </c>
      <c r="F576" s="1012">
        <v>28.799999999999997</v>
      </c>
      <c r="G576" s="1013">
        <v>19.2</v>
      </c>
      <c r="H576" s="1013">
        <v>12</v>
      </c>
      <c r="I576" s="1014">
        <v>9.6</v>
      </c>
      <c r="J576" s="1015">
        <v>70.5</v>
      </c>
      <c r="K576" s="1016">
        <v>55.5</v>
      </c>
      <c r="L576" s="1016">
        <v>46.5</v>
      </c>
      <c r="M576" s="1017">
        <v>44.5</v>
      </c>
      <c r="N576" s="1018">
        <v>25</v>
      </c>
      <c r="O576" s="1019">
        <v>22</v>
      </c>
      <c r="P576" s="1019">
        <v>21</v>
      </c>
      <c r="Q576" s="1020">
        <v>20</v>
      </c>
      <c r="R576" s="1021">
        <v>125</v>
      </c>
      <c r="S576" s="1083" t="s">
        <v>254</v>
      </c>
      <c r="T576" s="1083" t="s">
        <v>254</v>
      </c>
      <c r="U576" s="1083" t="s">
        <v>254</v>
      </c>
      <c r="V576" s="1083" t="s">
        <v>254</v>
      </c>
      <c r="W576" s="1083" t="s">
        <v>254</v>
      </c>
      <c r="X576" s="1083" t="s">
        <v>254</v>
      </c>
      <c r="Y576" s="1083" t="s">
        <v>254</v>
      </c>
      <c r="Z576" s="1022">
        <v>28</v>
      </c>
      <c r="AA576" s="1023">
        <v>26</v>
      </c>
      <c r="AB576" s="1023">
        <v>24</v>
      </c>
      <c r="AC576" s="1024">
        <v>21.5</v>
      </c>
    </row>
    <row r="577" spans="1:29" ht="165.75" thickBot="1">
      <c r="A577" s="388">
        <v>330</v>
      </c>
      <c r="B577" s="386"/>
      <c r="C577" s="379" t="s">
        <v>243</v>
      </c>
      <c r="D577" s="450"/>
      <c r="E577" s="591" t="s">
        <v>240</v>
      </c>
      <c r="F577" s="1012">
        <v>70.5</v>
      </c>
      <c r="G577" s="1013">
        <v>47</v>
      </c>
      <c r="H577" s="1013">
        <v>29.375</v>
      </c>
      <c r="I577" s="1014">
        <v>23.5</v>
      </c>
      <c r="J577" s="1025">
        <v>80.5</v>
      </c>
      <c r="K577" s="1026">
        <v>60.5</v>
      </c>
      <c r="L577" s="1026">
        <v>50.5</v>
      </c>
      <c r="M577" s="1027">
        <v>48.5</v>
      </c>
      <c r="N577" s="1028">
        <v>32</v>
      </c>
      <c r="O577" s="1029">
        <v>31</v>
      </c>
      <c r="P577" s="1029">
        <v>30</v>
      </c>
      <c r="Q577" s="1030">
        <v>29</v>
      </c>
      <c r="R577" s="1031">
        <v>200</v>
      </c>
      <c r="S577" s="1083" t="s">
        <v>254</v>
      </c>
      <c r="T577" s="1083" t="s">
        <v>254</v>
      </c>
      <c r="U577" s="1083" t="s">
        <v>254</v>
      </c>
      <c r="V577" s="1083" t="s">
        <v>254</v>
      </c>
      <c r="W577" s="1083" t="s">
        <v>254</v>
      </c>
      <c r="X577" s="1083" t="s">
        <v>254</v>
      </c>
      <c r="Y577" s="1083" t="s">
        <v>254</v>
      </c>
      <c r="Z577" s="1032">
        <v>28</v>
      </c>
      <c r="AA577" s="1033">
        <v>26</v>
      </c>
      <c r="AB577" s="1033">
        <v>24</v>
      </c>
      <c r="AC577" s="1034">
        <v>21.5</v>
      </c>
    </row>
  </sheetData>
  <mergeCells count="31">
    <mergeCell ref="V572:Y572"/>
    <mergeCell ref="Z572:AC572"/>
    <mergeCell ref="C572:C574"/>
    <mergeCell ref="F572:I572"/>
    <mergeCell ref="J572:M572"/>
    <mergeCell ref="N572:Q572"/>
    <mergeCell ref="R572:U572"/>
    <mergeCell ref="AD541:AI541"/>
    <mergeCell ref="AJ541:AO541"/>
    <mergeCell ref="F541:K541"/>
    <mergeCell ref="L541:Q541"/>
    <mergeCell ref="R541:W541"/>
    <mergeCell ref="X541:AC541"/>
    <mergeCell ref="AJ279:AO279"/>
    <mergeCell ref="F339:G339"/>
    <mergeCell ref="H339:I339"/>
    <mergeCell ref="J339:K339"/>
    <mergeCell ref="L339:M339"/>
    <mergeCell ref="N339:O339"/>
    <mergeCell ref="P339:Q339"/>
    <mergeCell ref="F279:K279"/>
    <mergeCell ref="L279:Q279"/>
    <mergeCell ref="R279:W279"/>
    <mergeCell ref="AD279:AI279"/>
    <mergeCell ref="X279:AC279"/>
    <mergeCell ref="F1:G1"/>
    <mergeCell ref="H1:I1"/>
    <mergeCell ref="J1:K1"/>
    <mergeCell ref="P1:Q1"/>
    <mergeCell ref="N1:O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Parts</vt:lpstr>
    </vt:vector>
  </TitlesOfParts>
  <Company>State of Connecticut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Lagoja, Ernest E.</dc:creator>
  <cp:lastModifiedBy>Zalucki, Robert</cp:lastModifiedBy>
  <cp:lastPrinted>2019-08-28T11:40:51Z</cp:lastPrinted>
  <dcterms:created xsi:type="dcterms:W3CDTF">2018-07-19T13:08:00Z</dcterms:created>
  <dcterms:modified xsi:type="dcterms:W3CDTF">2019-10-10T17:37:44Z</dcterms:modified>
</cp:coreProperties>
</file>